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80" windowWidth="19440" windowHeight="7365" activeTab="0"/>
  </bookViews>
  <sheets>
    <sheet name="2019 4 кв" sheetId="1" r:id="rId1"/>
    <sheet name="Лист1" sheetId="2" r:id="rId2"/>
    <sheet name="Лист2" sheetId="3" r:id="rId3"/>
  </sheets>
  <definedNames>
    <definedName name="Excel_BuiltIn_Print_Area_1_1">'2019 4 кв'!$A$1:$H$50</definedName>
    <definedName name="_xlnm.Print_Area" localSheetId="0">'2019 4 кв'!$A$1:$H$53</definedName>
  </definedNames>
  <calcPr fullCalcOnLoad="1"/>
</workbook>
</file>

<file path=xl/sharedStrings.xml><?xml version="1.0" encoding="utf-8"?>
<sst xmlns="http://schemas.openxmlformats.org/spreadsheetml/2006/main" count="138" uniqueCount="130">
  <si>
    <t>Месяц</t>
  </si>
  <si>
    <t>Кол-во соревнований</t>
  </si>
  <si>
    <t>Название соревнования в соответсвии с Положением (место и сроки проведения)</t>
  </si>
  <si>
    <t>Количество участников от спортивной школы</t>
  </si>
  <si>
    <t xml:space="preserve">ФИО призеров за I место (вид соревнования*) </t>
  </si>
  <si>
    <t xml:space="preserve">ФИО призеров за II место (вид соревнования*) </t>
  </si>
  <si>
    <t xml:space="preserve">ФИО призеров за III место (вид соревнования*) </t>
  </si>
  <si>
    <t>Итого количество призовых мест</t>
  </si>
  <si>
    <t>1. Городские соревнования</t>
  </si>
  <si>
    <t>Итого</t>
  </si>
  <si>
    <t>2. Республиканские соревнования</t>
  </si>
  <si>
    <t>ВСЕГО:</t>
  </si>
  <si>
    <t xml:space="preserve"> </t>
  </si>
  <si>
    <t>3. ПФО</t>
  </si>
  <si>
    <t>5. Международные соревнования.</t>
  </si>
  <si>
    <t xml:space="preserve">  </t>
  </si>
  <si>
    <t>Открытый Чемпионат города Чебоксары по фитнес-аэробике  05.10.2019</t>
  </si>
  <si>
    <t>Открытое первенство города Чебоксары по фитнес-аэробике  05.10.2019</t>
  </si>
  <si>
    <t>команда Вихрь (6) (аэробика),                              команда Микс (7) (степ), команда Энергия (7) (степ)</t>
  </si>
  <si>
    <t>команда Аврора (5),                  команда Грация (6) (аэробика),                              команда Грация (6) (степ)</t>
  </si>
  <si>
    <t>Соревнования по спортивной аэробике (FISAF) 05.10.2019                            г. Чебоксары</t>
  </si>
  <si>
    <t>Богринцева Карелия,        Свиридова Анна</t>
  </si>
  <si>
    <r>
      <t xml:space="preserve">Гурьева Валерия,                   </t>
    </r>
    <r>
      <rPr>
        <u val="single"/>
        <sz val="9"/>
        <rFont val="Times New Roman"/>
        <family val="1"/>
      </rPr>
      <t>дуэт</t>
    </r>
    <r>
      <rPr>
        <sz val="9"/>
        <rFont val="Times New Roman"/>
        <family val="1"/>
      </rPr>
      <t xml:space="preserve">: Гурьева В., Сымова В.,                         </t>
    </r>
    <r>
      <rPr>
        <u val="single"/>
        <sz val="9"/>
        <rFont val="Times New Roman"/>
        <family val="1"/>
      </rPr>
      <t>дуэт</t>
    </r>
    <r>
      <rPr>
        <sz val="9"/>
        <rFont val="Times New Roman"/>
        <family val="1"/>
      </rPr>
      <t>: Сазонова М., Свиридова А.</t>
    </r>
  </si>
  <si>
    <r>
      <t xml:space="preserve">Николаева Кира,          Николаева Александра,         </t>
    </r>
    <r>
      <rPr>
        <u val="single"/>
        <sz val="9"/>
        <rFont val="Times New Roman"/>
        <family val="1"/>
      </rPr>
      <t xml:space="preserve">   трио</t>
    </r>
    <r>
      <rPr>
        <sz val="9"/>
        <rFont val="Times New Roman"/>
        <family val="1"/>
      </rPr>
      <t>: Осипова Н., Анисимова О., Тебакова К.</t>
    </r>
  </si>
  <si>
    <t>команда Арабески (6), команда Имидж (6) (аэробика),                    команда Вихрь (6) (степ)</t>
  </si>
  <si>
    <t>Борцова Евгения,    Саманова Анна</t>
  </si>
  <si>
    <t>Шукшина Полина,     Васильева Мария,    Сидняева Ульяна,           Бакалдина Анастасия, Вазикова Камила,            Алисова Александра,   Васильева Арина,    Кушнирова Варвара, Гаврилова Анна,             Борисова Милана,   Индюкова София</t>
  </si>
  <si>
    <t>Открытое Первенство МБУ "СШОР по настольному теннису и стрельбе из лука им. И. Солдатовой" по стрельбе из лука                                              г. Чебоксары 11-12.10.2019</t>
  </si>
  <si>
    <t>Открытое первенство Заволжья по кроссу среди лыжников гонщиков "ЧЕМПИОНЫ СРЕДИ НАС"  пос. Сосновка  06.10.2019</t>
  </si>
  <si>
    <t>Антипова Ульяна</t>
  </si>
  <si>
    <t>Руссу Ульяна</t>
  </si>
  <si>
    <t>Козлов Давид,                          Голицына Александра</t>
  </si>
  <si>
    <t>Холодова Яна,             Гордеева Яна,                Герасимова Анна,   Злобина Анастасия,  Юткина Руслана,   Любимова Виталия,  Соболева Виктория, Маркелова Кира</t>
  </si>
  <si>
    <t>Республиканские соревнования по лыжероллерам г. Йошкар-Ола                        19.10.2019</t>
  </si>
  <si>
    <t>1 этап многоэтапных республикинских соревнований по спортивному туризму среди обучающихся "Золотой карабин"                пос. Сосновка 18-20.10.2019</t>
  </si>
  <si>
    <t>Евграфов Дмитрий</t>
  </si>
  <si>
    <t>Кубок Чувашской Республики по стрельбе из лука г. Чебоксары 25-27.10.2019</t>
  </si>
  <si>
    <r>
      <t xml:space="preserve">Порфирьев Андрей,  Сурнаева Яна,                            </t>
    </r>
    <r>
      <rPr>
        <u val="single"/>
        <sz val="9"/>
        <rFont val="Times New Roman"/>
        <family val="1"/>
      </rPr>
      <t>пара(ж)</t>
    </r>
    <r>
      <rPr>
        <sz val="9"/>
        <rFont val="Times New Roman"/>
        <family val="1"/>
      </rPr>
      <t>: Григорьева П.</t>
    </r>
  </si>
  <si>
    <r>
      <t xml:space="preserve">Мутиков Алексей,                         </t>
    </r>
    <r>
      <rPr>
        <u val="single"/>
        <sz val="9"/>
        <rFont val="Times New Roman"/>
        <family val="1"/>
      </rPr>
      <t>пара(ж)</t>
    </r>
    <r>
      <rPr>
        <sz val="9"/>
        <rFont val="Times New Roman"/>
        <family val="1"/>
      </rPr>
      <t xml:space="preserve">: Сурнаева Я., Петрова А.                                     </t>
    </r>
    <r>
      <rPr>
        <u val="single"/>
        <sz val="9"/>
        <rFont val="Times New Roman"/>
        <family val="1"/>
      </rPr>
      <t>пара(см)</t>
    </r>
    <r>
      <rPr>
        <sz val="9"/>
        <rFont val="Times New Roman"/>
        <family val="1"/>
      </rPr>
      <t>: Егоров И., Сурнаева Я.</t>
    </r>
  </si>
  <si>
    <r>
      <t xml:space="preserve">Чайкин Михаил,                            </t>
    </r>
    <r>
      <rPr>
        <u val="single"/>
        <sz val="9"/>
        <rFont val="Times New Roman"/>
        <family val="1"/>
      </rPr>
      <t>пара(м)</t>
    </r>
    <r>
      <rPr>
        <sz val="9"/>
        <rFont val="Times New Roman"/>
        <family val="1"/>
      </rPr>
      <t xml:space="preserve">: Порфирьев А., Мутиков А.                                </t>
    </r>
  </si>
  <si>
    <t>Любимова Виталия,            Блинова Виктория, Любимова Иллария</t>
  </si>
  <si>
    <t>Бакалдина Анастасия, Борисова Милана</t>
  </si>
  <si>
    <t>5 этап открытого Кубка г. Чебоксары  по стрельбе из лука                                  01-02.11.2019</t>
  </si>
  <si>
    <t>4 этап открытого Кубка г. Чебоксары  по стрельбе из лука                                  18-19.10.2019</t>
  </si>
  <si>
    <t xml:space="preserve">Фестиваль физической культуры, уличного спорта и современного творчества, "Moscow Cup" Open International Sports Aerobics &amp; Fitness, Hip-Hop Championships г. Москва 02-03.11.2019   </t>
  </si>
  <si>
    <t xml:space="preserve">Чемпионат Мира по фитнес-аэробике г. Лейден, Нидерланды                 10-12.10.2019 </t>
  </si>
  <si>
    <t>Всероссийский юниорский и юношеский турнир по бадминтону "Нижегородский волан"  г. Нижний Новгород 31.10-03.11.2019</t>
  </si>
  <si>
    <r>
      <rPr>
        <u val="single"/>
        <sz val="9"/>
        <rFont val="Times New Roman"/>
        <family val="1"/>
      </rPr>
      <t>пара(м)</t>
    </r>
    <r>
      <rPr>
        <sz val="9"/>
        <rFont val="Times New Roman"/>
        <family val="1"/>
      </rPr>
      <t xml:space="preserve">: Мутиков А.,                    </t>
    </r>
    <r>
      <rPr>
        <u val="single"/>
        <sz val="9"/>
        <rFont val="Times New Roman"/>
        <family val="1"/>
      </rPr>
      <t>пара(см)</t>
    </r>
    <r>
      <rPr>
        <sz val="9"/>
        <rFont val="Times New Roman"/>
        <family val="1"/>
      </rPr>
      <t xml:space="preserve">: Мутиков А.                                </t>
    </r>
  </si>
  <si>
    <t>Мутиков Алексей</t>
  </si>
  <si>
    <r>
      <rPr>
        <u val="single"/>
        <sz val="9"/>
        <rFont val="Times New Roman"/>
        <family val="1"/>
      </rPr>
      <t>пара(м)</t>
    </r>
    <r>
      <rPr>
        <sz val="9"/>
        <rFont val="Times New Roman"/>
        <family val="1"/>
      </rPr>
      <t xml:space="preserve">: Чайкин М.                         </t>
    </r>
  </si>
  <si>
    <t>Чемпионат Чувашской Республики по бадминтону г. Чебоксары               25-27.10.2019</t>
  </si>
  <si>
    <r>
      <rPr>
        <u val="single"/>
        <sz val="9"/>
        <rFont val="Times New Roman"/>
        <family val="1"/>
      </rPr>
      <t>пара(м)</t>
    </r>
    <r>
      <rPr>
        <sz val="9"/>
        <rFont val="Times New Roman"/>
        <family val="1"/>
      </rPr>
      <t>: Феофанов И., Аксянов Т.</t>
    </r>
  </si>
  <si>
    <r>
      <rPr>
        <u val="single"/>
        <sz val="9"/>
        <rFont val="Times New Roman"/>
        <family val="1"/>
      </rPr>
      <t>пара(ж)</t>
    </r>
    <r>
      <rPr>
        <sz val="9"/>
        <rFont val="Times New Roman"/>
        <family val="1"/>
      </rPr>
      <t xml:space="preserve">: Сунгатулина Д., Частухина Е.,                                  </t>
    </r>
    <r>
      <rPr>
        <u val="single"/>
        <sz val="9"/>
        <rFont val="Times New Roman"/>
        <family val="1"/>
      </rPr>
      <t>пара(см)</t>
    </r>
    <r>
      <rPr>
        <sz val="9"/>
        <rFont val="Times New Roman"/>
        <family val="1"/>
      </rPr>
      <t>: Феофанов И., Сизова А.</t>
    </r>
  </si>
  <si>
    <r>
      <t xml:space="preserve">Тимофеев Данила,                            </t>
    </r>
    <r>
      <rPr>
        <u val="single"/>
        <sz val="9"/>
        <rFont val="Times New Roman"/>
        <family val="1"/>
      </rPr>
      <t>пара(м)</t>
    </r>
    <r>
      <rPr>
        <sz val="9"/>
        <rFont val="Times New Roman"/>
        <family val="1"/>
      </rPr>
      <t xml:space="preserve">: Тимофеев Д., Григорьев А.                                                        </t>
    </r>
    <r>
      <rPr>
        <u val="single"/>
        <sz val="9"/>
        <rFont val="Times New Roman"/>
        <family val="1"/>
      </rPr>
      <t>пара(см)</t>
    </r>
    <r>
      <rPr>
        <sz val="9"/>
        <rFont val="Times New Roman"/>
        <family val="1"/>
      </rPr>
      <t>: Тимофеев Д., Комарова О.</t>
    </r>
  </si>
  <si>
    <t>Яковлева Татьяна</t>
  </si>
  <si>
    <t>Яковлев Никита</t>
  </si>
  <si>
    <t>Евграфов Даниил</t>
  </si>
  <si>
    <t>Открытые республиканске соревнования по спортивному ориентированию "Памяти друзей", "Без призм 2019"  г. Чебоксары  27.10.2019</t>
  </si>
  <si>
    <t>Вторые открытые республиканские соревнования по спортивному ориентированию "Гонка-критериум"  г. Чебоксары 10.11.2019</t>
  </si>
  <si>
    <t>Открытое первенство Чебоксарского района по стрельбе из лука            пгт Кугеси 8-10.11.2019</t>
  </si>
  <si>
    <t>Строгонова Екатерина</t>
  </si>
  <si>
    <t>команда Веста (5)</t>
  </si>
  <si>
    <t>команда Арабески (6),        команда Олимп (6)</t>
  </si>
  <si>
    <t>Васильева Мария,              Лебедева Анна,                            Блинова Виктория,               команда Шоколадки (5)</t>
  </si>
  <si>
    <t>Дегтярева Юлия,        команда Шоколадки (5),                команда Блеск (5)</t>
  </si>
  <si>
    <t>команда Веста (5)  (аэробика 5)</t>
  </si>
  <si>
    <t>команда Вихрь (5) (аэробика 5),                     команда Вихрь (6)             (степ-аэробика)</t>
  </si>
  <si>
    <r>
      <t xml:space="preserve">Тимофеева Юлия, Николаева Александра,                    </t>
    </r>
    <r>
      <rPr>
        <u val="single"/>
        <sz val="9"/>
        <rFont val="Times New Roman"/>
        <family val="1"/>
      </rPr>
      <t>трио</t>
    </r>
    <r>
      <rPr>
        <sz val="9"/>
        <rFont val="Times New Roman"/>
        <family val="1"/>
      </rPr>
      <t>: Шашкова К., Поженко К., Свиридова А.</t>
    </r>
  </si>
  <si>
    <r>
      <t xml:space="preserve">команда Аврора (5)  (аэробика 5),                                       </t>
    </r>
    <r>
      <rPr>
        <u val="single"/>
        <sz val="9"/>
        <rFont val="Times New Roman"/>
        <family val="1"/>
      </rPr>
      <t>дуэт</t>
    </r>
    <r>
      <rPr>
        <sz val="9"/>
        <rFont val="Times New Roman"/>
        <family val="1"/>
      </rPr>
      <t>: Сазонова М., Свиридова А.</t>
    </r>
  </si>
  <si>
    <t>Первенство г. Чебоксары по спортивному туризму среди учащейся молодежи  05.11.2019</t>
  </si>
  <si>
    <t>команда СШ 10 (5) (дистанция пешеходная)</t>
  </si>
  <si>
    <t>команда СШ 10 (5) (маршрут пешеходный),           команда СШ 10 (5) (общекомандный зачет)</t>
  </si>
  <si>
    <t>Чемпионат и первенство г. Чебоксары по художественной гимнастике 16-17.11.2019</t>
  </si>
  <si>
    <t xml:space="preserve">Межрегиональный турнир по художественной гимнастике памяти Марии Натунич  г. Йошкар-Ола  21-24.11.2019 </t>
  </si>
  <si>
    <t>команда Шоколадки (5), команда Блеск (5)</t>
  </si>
  <si>
    <t>Первенство Республики Марий Эл по художественной гимнастике   г. Йошкар-Ола  21-24.11.2019</t>
  </si>
  <si>
    <t xml:space="preserve">Соревнования по спортивному ориентированию г. Чебоксары, Уржумка 17.11.2019                            </t>
  </si>
  <si>
    <t>команда Колибри (5)</t>
  </si>
  <si>
    <t>6 этап открытого Кубка г. Чебоксары  по стрельбе из лука                                  22-23.11.2019</t>
  </si>
  <si>
    <t>Голицына Александра</t>
  </si>
  <si>
    <t>Козлов Давид,                      Антипова Ульяна</t>
  </si>
  <si>
    <t xml:space="preserve">Соревнования по спортивному ориентированию «Пенёк-2019» на призы спортклуба «Юность Чувашии»  г. Чебоксары  24.11.2019 </t>
  </si>
  <si>
    <t xml:space="preserve">Всероссийские соревнования по фитнес-аэробике  г. Чебоксары                  15-18.11.2019                 </t>
  </si>
  <si>
    <t xml:space="preserve">Соревнования Федерации фитнес-аэробики России   г. Чебоксары  15-18.11.2019                 </t>
  </si>
  <si>
    <t xml:space="preserve">Всероссийские соревнования по лыжным гонкам "Сыктывкарская лыжня"   г. Сыктывкар 30.11-01.12.2019  </t>
  </si>
  <si>
    <t>Турнир по художественной гимнастике "Краса осени"                                    г. Чебоксары 16-17.11.2019</t>
  </si>
  <si>
    <t>Жижайкина Валерия (2007-08), Герасимова Анна (2009),          Егорова Софья (2010),            Съедина Екатерина,      Жижайкина Валерия (2007 А), Сидняева Ульяна (2007 Б), Герасимова Анна (2009 А), Егорова Софья (2010 А),    Юткина Руслана,                    Соболева Виктория</t>
  </si>
  <si>
    <t>Кушнирова Варвара,        Ясенок Яна</t>
  </si>
  <si>
    <t>Сапожникова Татьяна,     Мурзакова Ульяна</t>
  </si>
  <si>
    <t>Открытое Первенство внутригородского муниципального образования - муниципальный округ Обручевский в г. Москва "Зимняя сказка"  г. Одинцово 30.11-01.12.2019</t>
  </si>
  <si>
    <t>Открытое Первенство внутригородского муниципального образования - муниципальный округ Обручевский в г. Москва "Осенняя грация"  г. Одинцово 05-06.10.2019</t>
  </si>
  <si>
    <t xml:space="preserve">Всероссийские соревнования по художественной гимнастике на призы Е. Посевиной  г. Тула 27.11-01.12.2019
</t>
  </si>
  <si>
    <t xml:space="preserve">Таблица по участию спортсменов МБУ "СШ № 10" г. Чебоксары в сореванованиях за 4 квартал 2019 года </t>
  </si>
  <si>
    <t>Жижайкина Валерия,   Кондратьева Юлия,           Чаава Виктория,                 Гордеева Мария,                 Борцова Евгения,    Саманова Анна,          Дегтярёва Юлия,               команда Блеск (5),              команда Шоколадки (5),        команда Колибри (6)</t>
  </si>
  <si>
    <r>
      <t xml:space="preserve">Тимофеев Данила,            Сурнаева Яна,                        </t>
    </r>
    <r>
      <rPr>
        <u val="single"/>
        <sz val="9"/>
        <rFont val="Times New Roman"/>
        <family val="1"/>
      </rPr>
      <t>пара(м)</t>
    </r>
    <r>
      <rPr>
        <sz val="9"/>
        <rFont val="Times New Roman"/>
        <family val="1"/>
      </rPr>
      <t xml:space="preserve">: Тимофеев Д., Новосёлов И.,                                                        </t>
    </r>
    <r>
      <rPr>
        <u val="single"/>
        <sz val="9"/>
        <rFont val="Times New Roman"/>
        <family val="1"/>
      </rPr>
      <t>пара(ж)</t>
    </r>
    <r>
      <rPr>
        <sz val="9"/>
        <rFont val="Times New Roman"/>
        <family val="1"/>
      </rPr>
      <t>: Сурнаева Я., Уткина В.</t>
    </r>
  </si>
  <si>
    <r>
      <t xml:space="preserve">Антонова Кристина,                   </t>
    </r>
    <r>
      <rPr>
        <u val="single"/>
        <sz val="9"/>
        <rFont val="Times New Roman"/>
        <family val="1"/>
      </rPr>
      <t>пара(ж)</t>
    </r>
    <r>
      <rPr>
        <sz val="9"/>
        <rFont val="Times New Roman"/>
        <family val="1"/>
      </rPr>
      <t>: Евграфова Д., Георгина А.</t>
    </r>
  </si>
  <si>
    <r>
      <t xml:space="preserve">Васильев Михаил,            Евграфова Дарья,         Григорьев Артур,                    Егорова Дарья,                      </t>
    </r>
    <r>
      <rPr>
        <u val="single"/>
        <sz val="9"/>
        <rFont val="Times New Roman"/>
        <family val="1"/>
      </rPr>
      <t>пара(м)</t>
    </r>
    <r>
      <rPr>
        <sz val="9"/>
        <rFont val="Times New Roman"/>
        <family val="1"/>
      </rPr>
      <t xml:space="preserve">: Васильев М., Кузьмин П.,                                  </t>
    </r>
    <r>
      <rPr>
        <u val="single"/>
        <sz val="9"/>
        <rFont val="Times New Roman"/>
        <family val="1"/>
      </rPr>
      <t xml:space="preserve"> пара(м)</t>
    </r>
    <r>
      <rPr>
        <sz val="9"/>
        <rFont val="Times New Roman"/>
        <family val="1"/>
      </rPr>
      <t xml:space="preserve">: Осипов К.,               </t>
    </r>
    <r>
      <rPr>
        <u val="single"/>
        <sz val="9"/>
        <rFont val="Times New Roman"/>
        <family val="1"/>
      </rPr>
      <t xml:space="preserve">   пара(ж)</t>
    </r>
    <r>
      <rPr>
        <sz val="9"/>
        <rFont val="Times New Roman"/>
        <family val="1"/>
      </rPr>
      <t>: Егорова Д., Антонова К.</t>
    </r>
  </si>
  <si>
    <t>Чемпионат и первенство Чувашской Республики по художественной гимнастике  г. Чебоксары 07-08.12.2019</t>
  </si>
  <si>
    <t>Открытый турнир по художественной гимнастике "Снежная королева"  г. Чебоксары 07-08.12.2019</t>
  </si>
  <si>
    <t>Любимова Виталия,          Маркелова Кира</t>
  </si>
  <si>
    <t>Васильева Мария,                          Кондратьева Юлия,             Краснова Софья,               Ясенок Яна,                      Индюкова Софья,              Блинова Виктория</t>
  </si>
  <si>
    <t>Холодова Яна,                  Бакалдина Анастасия,        Герасимова Анна,                    Злобина Анастасия,             Гордеева Мария,          Юткина Руслана,          Любимова Виталия,                  Борисова Милана,          Гаврилова Анна,            Любимова Иллария,       команда Колибри (6),     команда Сказка (1),            команда Блеск (5),         команда Шоколад (6)</t>
  </si>
  <si>
    <t>Шукшина Полина,           Вазикова Камилла,              Чаава Виктория,             Саманова Анна,            Кушнирова Варвара,       Лебедева Анна,            Соболева Виктория</t>
  </si>
  <si>
    <t>Бакалдина Анастасия</t>
  </si>
  <si>
    <t>Васильева Мария</t>
  </si>
  <si>
    <t>Открытые спортивные соревнования по художественной гимнастике «OLYMPIC STARS 2019»  Нижегородская область                       01-03.11.2019</t>
  </si>
  <si>
    <t>4. Чемпионаты и первенства России, Кубок России, Всероссийские соревнования.</t>
  </si>
  <si>
    <t>2 этап многоэтапных республикинских соревнований по спортивному туризму среди обучающихся "Золотой карабин"                г. Цивильск 07-08.12.2019</t>
  </si>
  <si>
    <t>7 этап открытого Кубка г. Чебоксары  по стрельбе из лука                                  13-14.12.2019</t>
  </si>
  <si>
    <t>Чемпионат г. Чебоксары  по бадминтону                                                     13-15.12.2019</t>
  </si>
  <si>
    <t>Григорьева Полина</t>
  </si>
  <si>
    <r>
      <t xml:space="preserve">Егоров Илья,                      Алендеева Валерия,                 </t>
    </r>
    <r>
      <rPr>
        <u val="single"/>
        <sz val="9"/>
        <rFont val="Times New Roman"/>
        <family val="1"/>
      </rPr>
      <t>пара(м)</t>
    </r>
    <r>
      <rPr>
        <sz val="9"/>
        <rFont val="Times New Roman"/>
        <family val="1"/>
      </rPr>
      <t xml:space="preserve">: Блинов М.,                    </t>
    </r>
    <r>
      <rPr>
        <u val="single"/>
        <sz val="9"/>
        <rFont val="Times New Roman"/>
        <family val="1"/>
      </rPr>
      <t>пара(ж)</t>
    </r>
    <r>
      <rPr>
        <sz val="9"/>
        <rFont val="Times New Roman"/>
        <family val="1"/>
      </rPr>
      <t>: Григорьева П.</t>
    </r>
  </si>
  <si>
    <r>
      <t xml:space="preserve">Афанасьева Арина,                                       </t>
    </r>
    <r>
      <rPr>
        <u val="single"/>
        <sz val="9"/>
        <rFont val="Times New Roman"/>
        <family val="1"/>
      </rPr>
      <t>пара(м)</t>
    </r>
    <r>
      <rPr>
        <sz val="9"/>
        <rFont val="Times New Roman"/>
        <family val="1"/>
      </rPr>
      <t xml:space="preserve">: Порфирьев А.,                             </t>
    </r>
    <r>
      <rPr>
        <u val="single"/>
        <sz val="9"/>
        <rFont val="Times New Roman"/>
        <family val="1"/>
      </rPr>
      <t>пара(ж)</t>
    </r>
    <r>
      <rPr>
        <sz val="9"/>
        <rFont val="Times New Roman"/>
        <family val="1"/>
      </rPr>
      <t xml:space="preserve">: Афанасьева А.,                               </t>
    </r>
    <r>
      <rPr>
        <u val="single"/>
        <sz val="9"/>
        <rFont val="Times New Roman"/>
        <family val="1"/>
      </rPr>
      <t>пара(см)</t>
    </r>
    <r>
      <rPr>
        <sz val="9"/>
        <rFont val="Times New Roman"/>
        <family val="1"/>
      </rPr>
      <t>: Григорьева П.</t>
    </r>
  </si>
  <si>
    <t xml:space="preserve">Всероссийские соревнования по лыжным гонкам среди юношей и девушек 2002-2003 г.р.  г. Сыктывкар 07-11.12.2019 </t>
  </si>
  <si>
    <t xml:space="preserve">Всероссийские соревнования по лыжным гонкам среди юниоров                   г. Тюмень 12-16.12.2019 </t>
  </si>
  <si>
    <t>Республиканские  соревнования по спортивному ориентированию в заданном направлении среди обучающихся в зачет IX туриады и XII спартакиады школьников на Кубок главы Чувашской Республики 2019-2020 учебного года  02.10.19  Заволжье</t>
  </si>
  <si>
    <t>Открытое первенство Федерации художественной гимнастики Чувашии "Полёт листьев"  г. Чебоксары  10.10.2019</t>
  </si>
  <si>
    <t>Первенство Чувашской Республики по спортивному туризму на пешеходных дистанциях  пос. Сосновка 18-20.10.2019</t>
  </si>
  <si>
    <r>
      <t xml:space="preserve">Фёдоров Данил,                            </t>
    </r>
    <r>
      <rPr>
        <u val="single"/>
        <sz val="9"/>
        <rFont val="Times New Roman"/>
        <family val="1"/>
      </rPr>
      <t>пара(ж)</t>
    </r>
    <r>
      <rPr>
        <sz val="9"/>
        <rFont val="Times New Roman"/>
        <family val="1"/>
      </rPr>
      <t>: Фадеева С., Сизова А.</t>
    </r>
  </si>
  <si>
    <r>
      <t xml:space="preserve">Аксянов Тимофей,                        </t>
    </r>
    <r>
      <rPr>
        <u val="single"/>
        <sz val="9"/>
        <rFont val="Times New Roman"/>
        <family val="1"/>
      </rPr>
      <t>пара(м)</t>
    </r>
    <r>
      <rPr>
        <sz val="9"/>
        <rFont val="Times New Roman"/>
        <family val="1"/>
      </rPr>
      <t xml:space="preserve">: Феофанов А., Аксянов Т.,                                  </t>
    </r>
    <r>
      <rPr>
        <u val="single"/>
        <sz val="9"/>
        <rFont val="Times New Roman"/>
        <family val="1"/>
      </rPr>
      <t>пара(м)</t>
    </r>
    <r>
      <rPr>
        <sz val="9"/>
        <rFont val="Times New Roman"/>
        <family val="1"/>
      </rPr>
      <t xml:space="preserve">: Талятин Д., Фёдоров Д.,                                    </t>
    </r>
    <r>
      <rPr>
        <u val="single"/>
        <sz val="9"/>
        <rFont val="Times New Roman"/>
        <family val="1"/>
      </rPr>
      <t>пара(ж)</t>
    </r>
    <r>
      <rPr>
        <sz val="9"/>
        <rFont val="Times New Roman"/>
        <family val="1"/>
      </rPr>
      <t>: Пахинова С.</t>
    </r>
  </si>
  <si>
    <t xml:space="preserve">команда Веста (5) (аэробика 5),                                                                    команда Олимп (6) (аэробика),                                   команда Энергия (7) (аэробика),                      команда Веста (7) (степ), команда Имидж (6) (степ)       </t>
  </si>
  <si>
    <t>Городской предновогодний турнир по бадминтону среди юношей и девушек 2007-2009 г.р., 2010 г.р. и моложе  24.11.2019                              г. Новочебоксарск</t>
  </si>
  <si>
    <t>Финал Кубка города Чебоксары по стрельбе из лука</t>
  </si>
  <si>
    <t>Первенство Чувашской Республики по бадминтону среди юношей и девушек до 13 лет и моложе  г. Чебоксары 08-11.11.2019</t>
  </si>
  <si>
    <t>Первенство города Новочебоксарска по бадминтону среди юношей и девушек 2005-2007 г.р., 2008 г.р. и моложе  24.11.2019</t>
  </si>
  <si>
    <t>Васильева Мария (2007-08), Кондратьева Юлия (2009), Любимова Виталия,   Харитонова Мария,        Васильева Мария (2007 А), Кобякова Дарья (2007 Б), Бакалдина Анастасия (2008 А), Кондратьева Юлия (2009 А), Лебедева Анна,                      Блинова Виктория,              Любимова Иллария,               команда Сказка (1),                 команда Шоколад (6)</t>
  </si>
  <si>
    <t>Бакалдина Анастасия, Кондратьева Юлия,  Краснова Софья,         Любимова Виталия,  Дегтярева Юлия,           Иванова София,             команда Колибри (5),          команада Блеск (5)</t>
  </si>
  <si>
    <t>Бакалдина Анастасия (2007-08), Злобина Анастасия (2010), Саманова Анна,                      Шукшина Полина,                      Злобина Анастасия (2010 А), Борисова Милана,                            Дегтярёва Юлия,                  Индюкова Софья,                  Маркелова Кира,                          команда Колибри (5),                     команда Блеск (5)</t>
  </si>
  <si>
    <t xml:space="preserve">Кушнирова Варвара,        Иванова Софья,                Любимова Иллария,           Краснова Софья,               Бакалдина Анастасия,         Алисова Александра,             Злобина Анастасия             </t>
  </si>
  <si>
    <t>Саманова Анна,                        Ясенок Яна,                         Индюкова Софья,               Борисова Милана,   Харитонова Мария,                    Герасимова Анна,             команда Колибри (6)</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</si>
</sst>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4">
    <font>
      <sz val="10"/>
      <name val="SimSun"/>
      <family val="2"/>
    </font>
    <font>
      <sz val="10"/>
      <name val="Arial"/>
      <family val="0"/>
    </font>
    <font>
      <sz val="10"/>
      <name val="Arial Cyr"/>
      <family val="2"/>
    </font>
    <font>
      <sz val="10"/>
      <name val="Times New Roman"/>
      <family val="1"/>
    </font>
    <font>
      <b/>
      <sz val="10"/>
      <color indexed="8"/>
      <name val="Times New Roman"/>
      <family val="1"/>
    </font>
    <font>
      <sz val="10"/>
      <color indexed="8"/>
      <name val="Times New Roman"/>
      <family val="1"/>
    </font>
    <font>
      <b/>
      <sz val="10"/>
      <name val="Times New Roman"/>
      <family val="1"/>
    </font>
    <font>
      <sz val="6"/>
      <name val="Times New Roman"/>
      <family val="1"/>
    </font>
    <font>
      <sz val="12"/>
      <name val="Times New Roman"/>
      <family val="1"/>
    </font>
    <font>
      <sz val="8"/>
      <name val="Arial Cyr"/>
      <family val="2"/>
    </font>
    <font>
      <sz val="13"/>
      <name val="Courier New"/>
      <family val="3"/>
    </font>
    <font>
      <sz val="11"/>
      <name val="Times New Roman"/>
      <family val="1"/>
    </font>
    <font>
      <b/>
      <sz val="13"/>
      <name val="Courier New"/>
      <family val="3"/>
    </font>
    <font>
      <sz val="8"/>
      <name val="Times New Roman"/>
      <family val="1"/>
    </font>
    <font>
      <b/>
      <sz val="9"/>
      <color indexed="8"/>
      <name val="Times New Roman"/>
      <family val="1"/>
    </font>
    <font>
      <sz val="9"/>
      <name val="Times New Roman"/>
      <family val="1"/>
    </font>
    <font>
      <b/>
      <sz val="9"/>
      <name val="Times New Roman"/>
      <family val="1"/>
    </font>
    <font>
      <sz val="11"/>
      <name val="Calibri"/>
      <family val="2"/>
    </font>
    <font>
      <b/>
      <sz val="11"/>
      <name val="Times New Roman"/>
      <family val="1"/>
    </font>
    <font>
      <sz val="14"/>
      <name val="Times New Roman"/>
      <family val="1"/>
    </font>
    <font>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SimSu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SimSu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Times New Roman"/>
      <family val="1"/>
    </font>
    <font>
      <sz val="11"/>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SimSu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1"/>
      <name val="Times New Roman"/>
      <family val="1"/>
    </font>
    <font>
      <b/>
      <sz val="11"/>
      <color rgb="FFFF0000"/>
      <name val="Times New Roman"/>
      <family val="1"/>
    </font>
    <font>
      <sz val="11"/>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0" fillId="32" borderId="0" applyNumberFormat="0" applyBorder="0" applyAlignment="0" applyProtection="0"/>
  </cellStyleXfs>
  <cellXfs count="8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5" fillId="0" borderId="0" xfId="0" applyFont="1" applyBorder="1" applyAlignment="1">
      <alignment/>
    </xf>
    <xf numFmtId="0" fontId="7"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horizontal="justify" vertical="center"/>
    </xf>
    <xf numFmtId="0" fontId="2" fillId="0" borderId="0" xfId="0" applyFont="1" applyAlignment="1">
      <alignment horizontal="justify" vertical="center"/>
    </xf>
    <xf numFmtId="0" fontId="5" fillId="0" borderId="0" xfId="0" applyFont="1" applyBorder="1" applyAlignment="1">
      <alignment horizontal="justify" vertical="center"/>
    </xf>
    <xf numFmtId="0" fontId="9" fillId="0" borderId="0" xfId="0" applyFont="1" applyAlignment="1">
      <alignment/>
    </xf>
    <xf numFmtId="0" fontId="10" fillId="0" borderId="0" xfId="0" applyFont="1" applyAlignment="1">
      <alignment horizontal="center" vertical="top" wrapText="1"/>
    </xf>
    <xf numFmtId="0" fontId="8" fillId="0" borderId="0" xfId="0" applyFont="1" applyBorder="1" applyAlignment="1">
      <alignment vertical="top" wrapText="1"/>
    </xf>
    <xf numFmtId="0" fontId="8" fillId="0" borderId="0" xfId="0" applyFont="1" applyAlignment="1">
      <alignment horizontal="center" vertical="top" wrapText="1"/>
    </xf>
    <xf numFmtId="0" fontId="11" fillId="0" borderId="0" xfId="0" applyFont="1" applyAlignment="1">
      <alignment horizontal="center"/>
    </xf>
    <xf numFmtId="0" fontId="3" fillId="0" borderId="0" xfId="0" applyFont="1" applyBorder="1" applyAlignment="1">
      <alignment vertical="top" wrapText="1"/>
    </xf>
    <xf numFmtId="0" fontId="12" fillId="0" borderId="0" xfId="0" applyFont="1" applyAlignment="1">
      <alignment horizontal="center" vertical="top" wrapText="1"/>
    </xf>
    <xf numFmtId="0" fontId="8" fillId="0" borderId="0" xfId="0" applyFont="1" applyAlignment="1">
      <alignment/>
    </xf>
    <xf numFmtId="0" fontId="8" fillId="0" borderId="0" xfId="0" applyFont="1" applyAlignment="1">
      <alignment horizontal="center"/>
    </xf>
    <xf numFmtId="0" fontId="2" fillId="0" borderId="0" xfId="0" applyFont="1" applyFill="1" applyBorder="1" applyAlignment="1">
      <alignment horizontal="justify" vertical="center"/>
    </xf>
    <xf numFmtId="0" fontId="13" fillId="0" borderId="10" xfId="0" applyFont="1" applyBorder="1" applyAlignment="1">
      <alignment horizontal="center" vertical="center" wrapText="1"/>
    </xf>
    <xf numFmtId="0" fontId="61" fillId="6" borderId="11" xfId="0" applyFont="1" applyFill="1" applyBorder="1" applyAlignment="1">
      <alignment horizontal="center" vertical="center" wrapText="1"/>
    </xf>
    <xf numFmtId="0" fontId="14" fillId="33" borderId="11" xfId="0" applyFont="1" applyFill="1" applyBorder="1" applyAlignment="1">
      <alignment horizontal="left"/>
    </xf>
    <xf numFmtId="0" fontId="14" fillId="34" borderId="11" xfId="0" applyFont="1" applyFill="1" applyBorder="1" applyAlignment="1">
      <alignment/>
    </xf>
    <xf numFmtId="0" fontId="16" fillId="6" borderId="11" xfId="0" applyFont="1" applyFill="1" applyBorder="1" applyAlignment="1">
      <alignment horizontal="center" vertical="center"/>
    </xf>
    <xf numFmtId="0" fontId="15" fillId="6" borderId="11" xfId="0" applyFont="1" applyFill="1" applyBorder="1" applyAlignment="1">
      <alignment vertical="top" wrapText="1"/>
    </xf>
    <xf numFmtId="0" fontId="61" fillId="6" borderId="11" xfId="0" applyFont="1" applyFill="1" applyBorder="1" applyAlignment="1">
      <alignment horizontal="center" vertical="center"/>
    </xf>
    <xf numFmtId="0" fontId="14" fillId="34" borderId="12" xfId="0" applyFont="1" applyFill="1" applyBorder="1" applyAlignment="1">
      <alignment/>
    </xf>
    <xf numFmtId="0" fontId="14" fillId="34" borderId="12" xfId="0" applyFont="1" applyFill="1" applyBorder="1" applyAlignment="1">
      <alignment horizontal="center" vertical="center" wrapText="1"/>
    </xf>
    <xf numFmtId="0" fontId="14" fillId="34" borderId="12" xfId="0" applyFont="1" applyFill="1" applyBorder="1" applyAlignment="1">
      <alignment wrapText="1"/>
    </xf>
    <xf numFmtId="0" fontId="61" fillId="34" borderId="12" xfId="0" applyFont="1" applyFill="1" applyBorder="1" applyAlignment="1">
      <alignment horizontal="center" vertical="center" wrapText="1"/>
    </xf>
    <xf numFmtId="0" fontId="61" fillId="34" borderId="12" xfId="0" applyFont="1" applyFill="1" applyBorder="1" applyAlignment="1">
      <alignment horizontal="center" vertical="center"/>
    </xf>
    <xf numFmtId="0" fontId="15" fillId="0" borderId="13" xfId="0" applyFont="1" applyBorder="1" applyAlignment="1">
      <alignment horizontal="center" vertical="center"/>
    </xf>
    <xf numFmtId="0" fontId="14" fillId="34" borderId="11" xfId="0" applyFont="1" applyFill="1" applyBorder="1" applyAlignment="1">
      <alignment horizontal="center" vertical="center" wrapText="1"/>
    </xf>
    <xf numFmtId="0" fontId="14" fillId="34" borderId="11" xfId="0" applyFont="1" applyFill="1" applyBorder="1" applyAlignment="1">
      <alignment horizontal="center"/>
    </xf>
    <xf numFmtId="0" fontId="15" fillId="35" borderId="14" xfId="0" applyFont="1" applyFill="1" applyBorder="1" applyAlignment="1">
      <alignment horizontal="center" vertical="center" wrapText="1"/>
    </xf>
    <xf numFmtId="0" fontId="14" fillId="33" borderId="11" xfId="0" applyFont="1" applyFill="1" applyBorder="1" applyAlignment="1">
      <alignment horizontal="center"/>
    </xf>
    <xf numFmtId="0" fontId="15" fillId="36" borderId="11" xfId="0" applyFont="1" applyFill="1" applyBorder="1" applyAlignment="1">
      <alignment horizontal="center" vertical="center"/>
    </xf>
    <xf numFmtId="0" fontId="15" fillId="37" borderId="12" xfId="0" applyFont="1" applyFill="1" applyBorder="1" applyAlignment="1">
      <alignment horizontal="center" vertical="center" wrapText="1"/>
    </xf>
    <xf numFmtId="0" fontId="15" fillId="37" borderId="11" xfId="0" applyFont="1" applyFill="1" applyBorder="1" applyAlignment="1">
      <alignment horizontal="center" vertical="center"/>
    </xf>
    <xf numFmtId="0" fontId="3" fillId="38" borderId="11" xfId="0" applyFont="1" applyFill="1" applyBorder="1" applyAlignment="1">
      <alignment vertical="center"/>
    </xf>
    <xf numFmtId="0" fontId="15" fillId="35" borderId="11" xfId="0" applyFont="1" applyFill="1" applyBorder="1" applyAlignment="1">
      <alignment vertical="center" wrapText="1"/>
    </xf>
    <xf numFmtId="0" fontId="16" fillId="38" borderId="11" xfId="0" applyFont="1" applyFill="1" applyBorder="1" applyAlignment="1">
      <alignment horizontal="center" vertical="center"/>
    </xf>
    <xf numFmtId="0" fontId="18" fillId="0" borderId="0" xfId="0" applyFont="1" applyAlignment="1">
      <alignment vertical="center"/>
    </xf>
    <xf numFmtId="0" fontId="11" fillId="0" borderId="0" xfId="0" applyFont="1" applyAlignment="1">
      <alignment vertical="center"/>
    </xf>
    <xf numFmtId="0" fontId="17" fillId="0" borderId="0" xfId="0" applyFont="1" applyAlignment="1">
      <alignment horizontal="justify" vertical="center"/>
    </xf>
    <xf numFmtId="0" fontId="18" fillId="0" borderId="0" xfId="0" applyFont="1" applyAlignment="1">
      <alignment horizontal="justify" vertical="center"/>
    </xf>
    <xf numFmtId="0" fontId="62" fillId="0" borderId="0" xfId="0" applyFont="1" applyAlignment="1">
      <alignment vertical="center"/>
    </xf>
    <xf numFmtId="0" fontId="62" fillId="0" borderId="0" xfId="0" applyFont="1" applyAlignment="1">
      <alignment horizontal="justify" vertical="center"/>
    </xf>
    <xf numFmtId="0" fontId="63" fillId="0" borderId="0" xfId="0" applyFont="1" applyAlignment="1">
      <alignment/>
    </xf>
    <xf numFmtId="0" fontId="16" fillId="6" borderId="11" xfId="0" applyFont="1" applyFill="1" applyBorder="1" applyAlignment="1">
      <alignment horizontal="center" vertical="center"/>
    </xf>
    <xf numFmtId="0" fontId="19" fillId="0" borderId="0" xfId="0" applyFont="1" applyAlignment="1">
      <alignment horizontal="justify" vertical="center"/>
    </xf>
    <xf numFmtId="0" fontId="3" fillId="36" borderId="11" xfId="0" applyFont="1" applyFill="1" applyBorder="1" applyAlignment="1">
      <alignment horizontal="center" vertical="center"/>
    </xf>
    <xf numFmtId="0" fontId="14" fillId="34" borderId="11" xfId="0" applyFont="1" applyFill="1" applyBorder="1" applyAlignment="1">
      <alignment horizontal="center" vertical="center"/>
    </xf>
    <xf numFmtId="0" fontId="11" fillId="0" borderId="0" xfId="0" applyFont="1" applyAlignment="1">
      <alignment horizontal="center" vertical="center"/>
    </xf>
    <xf numFmtId="0" fontId="15" fillId="39" borderId="11" xfId="0" applyFont="1" applyFill="1" applyBorder="1" applyAlignment="1">
      <alignment horizontal="center" vertical="center"/>
    </xf>
    <xf numFmtId="0" fontId="3" fillId="39" borderId="11" xfId="0" applyFont="1" applyFill="1" applyBorder="1" applyAlignment="1">
      <alignment horizontal="center" vertical="center"/>
    </xf>
    <xf numFmtId="0" fontId="3" fillId="9" borderId="11" xfId="0" applyFont="1" applyFill="1" applyBorder="1" applyAlignment="1">
      <alignment vertical="top" wrapText="1"/>
    </xf>
    <xf numFmtId="0" fontId="3" fillId="9" borderId="11" xfId="0" applyFont="1" applyFill="1" applyBorder="1" applyAlignment="1">
      <alignment horizontal="center" vertical="center"/>
    </xf>
    <xf numFmtId="0" fontId="15" fillId="9" borderId="11" xfId="0" applyFont="1" applyFill="1" applyBorder="1" applyAlignment="1">
      <alignment horizontal="left" vertical="top" wrapText="1"/>
    </xf>
    <xf numFmtId="0" fontId="3" fillId="9" borderId="12" xfId="0" applyFont="1" applyFill="1" applyBorder="1" applyAlignment="1">
      <alignment horizontal="center" vertical="center"/>
    </xf>
    <xf numFmtId="0" fontId="15" fillId="9" borderId="12" xfId="0" applyFont="1" applyFill="1" applyBorder="1" applyAlignment="1">
      <alignment horizontal="left" vertical="top" wrapText="1"/>
    </xf>
    <xf numFmtId="0" fontId="3" fillId="9" borderId="12" xfId="0" applyFont="1" applyFill="1" applyBorder="1" applyAlignment="1">
      <alignment vertical="top" wrapText="1"/>
    </xf>
    <xf numFmtId="0" fontId="3" fillId="40" borderId="11" xfId="0" applyFont="1" applyFill="1" applyBorder="1" applyAlignment="1">
      <alignment vertical="top" wrapText="1"/>
    </xf>
    <xf numFmtId="0" fontId="3" fillId="40" borderId="11" xfId="0" applyFont="1" applyFill="1" applyBorder="1" applyAlignment="1">
      <alignment horizontal="center" vertical="center"/>
    </xf>
    <xf numFmtId="0" fontId="15" fillId="40" borderId="11" xfId="0" applyFont="1" applyFill="1" applyBorder="1" applyAlignment="1">
      <alignment horizontal="left" vertical="top" wrapText="1"/>
    </xf>
    <xf numFmtId="0" fontId="15" fillId="40" borderId="11" xfId="0" applyFont="1" applyFill="1" applyBorder="1" applyAlignment="1">
      <alignment horizontal="justify" vertical="top"/>
    </xf>
    <xf numFmtId="0" fontId="15" fillId="40" borderId="11" xfId="0" applyFont="1" applyFill="1" applyBorder="1" applyAlignment="1">
      <alignment vertical="top"/>
    </xf>
    <xf numFmtId="0" fontId="15" fillId="40" borderId="11" xfId="0" applyFont="1" applyFill="1" applyBorder="1" applyAlignment="1">
      <alignment horizontal="left" vertical="center" wrapText="1"/>
    </xf>
    <xf numFmtId="0" fontId="15" fillId="40" borderId="11" xfId="0" applyFont="1" applyFill="1" applyBorder="1" applyAlignment="1">
      <alignment horizontal="justify" vertical="center"/>
    </xf>
    <xf numFmtId="0" fontId="15" fillId="40" borderId="11" xfId="0" applyFont="1" applyFill="1" applyBorder="1" applyAlignment="1">
      <alignment/>
    </xf>
    <xf numFmtId="0" fontId="3" fillId="40" borderId="12" xfId="0" applyFont="1" applyFill="1" applyBorder="1" applyAlignment="1">
      <alignment horizontal="center" vertical="center"/>
    </xf>
    <xf numFmtId="0" fontId="15" fillId="40" borderId="12" xfId="0" applyFont="1" applyFill="1" applyBorder="1" applyAlignment="1">
      <alignment horizontal="left" vertical="top" wrapText="1"/>
    </xf>
    <xf numFmtId="0" fontId="13" fillId="40" borderId="12" xfId="0" applyFont="1" applyFill="1" applyBorder="1" applyAlignment="1">
      <alignment horizontal="left" vertical="top" wrapText="1"/>
    </xf>
    <xf numFmtId="0" fontId="3" fillId="40" borderId="11" xfId="0" applyFont="1" applyFill="1" applyBorder="1" applyAlignment="1">
      <alignment vertical="top" wrapText="1"/>
    </xf>
    <xf numFmtId="0" fontId="3" fillId="40" borderId="12" xfId="0" applyFont="1" applyFill="1" applyBorder="1" applyAlignment="1">
      <alignment vertical="top" wrapText="1"/>
    </xf>
    <xf numFmtId="0" fontId="4" fillId="0" borderId="0" xfId="0" applyFont="1" applyBorder="1" applyAlignment="1">
      <alignment horizontal="center"/>
    </xf>
    <xf numFmtId="0" fontId="16" fillId="41" borderId="15" xfId="0" applyFont="1" applyFill="1" applyBorder="1" applyAlignment="1">
      <alignment horizontal="center" vertical="center" wrapText="1"/>
    </xf>
    <xf numFmtId="0" fontId="16" fillId="41" borderId="16" xfId="0" applyFont="1" applyFill="1" applyBorder="1" applyAlignment="1">
      <alignment horizontal="center" vertical="center" wrapText="1"/>
    </xf>
    <xf numFmtId="0" fontId="16" fillId="41" borderId="17" xfId="0" applyFont="1" applyFill="1" applyBorder="1" applyAlignment="1">
      <alignment horizontal="center" vertical="center" wrapText="1"/>
    </xf>
    <xf numFmtId="0" fontId="16" fillId="41" borderId="15" xfId="0" applyFont="1" applyFill="1" applyBorder="1" applyAlignment="1">
      <alignment horizontal="center" vertical="center"/>
    </xf>
    <xf numFmtId="0" fontId="16" fillId="41" borderId="16" xfId="0" applyFont="1" applyFill="1" applyBorder="1" applyAlignment="1">
      <alignment horizontal="center" vertical="center"/>
    </xf>
    <xf numFmtId="0" fontId="16" fillId="41" borderId="17" xfId="0" applyFont="1" applyFill="1" applyBorder="1" applyAlignment="1">
      <alignment horizontal="center" vertical="center"/>
    </xf>
    <xf numFmtId="0" fontId="11" fillId="0" borderId="0" xfId="0" applyFont="1" applyBorder="1" applyAlignment="1">
      <alignment horizontal="center" vertical="top" wrapText="1"/>
    </xf>
    <xf numFmtId="0" fontId="6" fillId="0" borderId="10" xfId="0" applyFont="1" applyBorder="1" applyAlignment="1">
      <alignment horizontal="center"/>
    </xf>
    <xf numFmtId="0" fontId="6" fillId="41" borderId="18" xfId="0" applyFont="1" applyFill="1" applyBorder="1" applyAlignment="1">
      <alignment horizontal="center"/>
    </xf>
    <xf numFmtId="0" fontId="6" fillId="41" borderId="19" xfId="0" applyFont="1" applyFill="1" applyBorder="1" applyAlignment="1">
      <alignment horizontal="center"/>
    </xf>
    <xf numFmtId="0" fontId="6" fillId="41" borderId="2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8"/>
  <sheetViews>
    <sheetView tabSelected="1" zoomScale="90" zoomScaleNormal="90" zoomScaleSheetLayoutView="100" zoomScalePageLayoutView="0" workbookViewId="0" topLeftCell="A1">
      <selection activeCell="C5" sqref="C5"/>
    </sheetView>
  </sheetViews>
  <sheetFormatPr defaultColWidth="10.25390625" defaultRowHeight="12.75"/>
  <cols>
    <col min="1" max="1" width="8.00390625" style="1" customWidth="1"/>
    <col min="2" max="2" width="4.875" style="1" customWidth="1"/>
    <col min="3" max="3" width="55.375" style="1" customWidth="1"/>
    <col min="4" max="4" width="9.625" style="1" customWidth="1"/>
    <col min="5" max="5" width="22.75390625" style="1" customWidth="1"/>
    <col min="6" max="6" width="22.625" style="2" customWidth="1"/>
    <col min="7" max="7" width="22.125" style="1" customWidth="1"/>
    <col min="8" max="8" width="12.125" style="1" customWidth="1"/>
    <col min="9" max="10" width="10.25390625" style="0" customWidth="1"/>
    <col min="11" max="11" width="36.375" style="0" customWidth="1"/>
  </cols>
  <sheetData>
    <row r="1" spans="1:16" ht="15" customHeight="1">
      <c r="A1" s="84" t="s">
        <v>92</v>
      </c>
      <c r="B1" s="84"/>
      <c r="C1" s="84"/>
      <c r="D1" s="84"/>
      <c r="E1" s="84"/>
      <c r="F1" s="84"/>
      <c r="G1" s="84"/>
      <c r="H1" s="84"/>
      <c r="L1" s="3"/>
      <c r="M1" s="3"/>
      <c r="N1" s="3"/>
      <c r="O1" s="3"/>
      <c r="P1" s="3"/>
    </row>
    <row r="2" spans="1:19" s="6" customFormat="1" ht="33.75" customHeight="1">
      <c r="A2" s="5" t="s">
        <v>0</v>
      </c>
      <c r="B2" s="5" t="s">
        <v>1</v>
      </c>
      <c r="C2" s="20" t="s">
        <v>2</v>
      </c>
      <c r="D2" s="5" t="s">
        <v>3</v>
      </c>
      <c r="E2" s="5" t="s">
        <v>4</v>
      </c>
      <c r="F2" s="5" t="s">
        <v>5</v>
      </c>
      <c r="G2" s="5" t="s">
        <v>6</v>
      </c>
      <c r="H2" s="5" t="s">
        <v>7</v>
      </c>
      <c r="K2" s="76"/>
      <c r="L2" s="76"/>
      <c r="M2" s="76"/>
      <c r="N2" s="76"/>
      <c r="O2" s="76"/>
      <c r="P2" s="76"/>
      <c r="Q2" s="1"/>
      <c r="R2" s="1"/>
      <c r="S2" s="1"/>
    </row>
    <row r="3" spans="1:19" s="6" customFormat="1" ht="14.25" customHeight="1">
      <c r="A3" s="85" t="s">
        <v>8</v>
      </c>
      <c r="B3" s="86"/>
      <c r="C3" s="86"/>
      <c r="D3" s="86"/>
      <c r="E3" s="86"/>
      <c r="F3" s="86"/>
      <c r="G3" s="86"/>
      <c r="H3" s="87"/>
      <c r="K3" s="4"/>
      <c r="L3" s="4"/>
      <c r="M3" s="4"/>
      <c r="N3" s="4"/>
      <c r="O3" s="4"/>
      <c r="P3" s="4"/>
      <c r="Q3" s="1"/>
      <c r="R3" s="1"/>
      <c r="S3" s="1"/>
    </row>
    <row r="4" spans="1:19" s="6" customFormat="1" ht="48">
      <c r="A4" s="40"/>
      <c r="B4" s="56">
        <v>1</v>
      </c>
      <c r="C4" s="63" t="s">
        <v>16</v>
      </c>
      <c r="D4" s="64">
        <v>11</v>
      </c>
      <c r="E4" s="65" t="s">
        <v>19</v>
      </c>
      <c r="F4" s="66"/>
      <c r="G4" s="67"/>
      <c r="H4" s="64">
        <v>3</v>
      </c>
      <c r="K4" s="4"/>
      <c r="L4" s="4"/>
      <c r="M4" s="4"/>
      <c r="N4" s="4"/>
      <c r="O4" s="4"/>
      <c r="P4" s="4"/>
      <c r="Q4" s="1"/>
      <c r="R4" s="1"/>
      <c r="S4" s="1"/>
    </row>
    <row r="5" spans="1:19" s="6" customFormat="1" ht="96">
      <c r="A5" s="40"/>
      <c r="B5" s="56">
        <v>2</v>
      </c>
      <c r="C5" s="63" t="s">
        <v>17</v>
      </c>
      <c r="D5" s="64">
        <v>51</v>
      </c>
      <c r="E5" s="65" t="s">
        <v>120</v>
      </c>
      <c r="F5" s="65" t="s">
        <v>24</v>
      </c>
      <c r="G5" s="65" t="s">
        <v>18</v>
      </c>
      <c r="H5" s="64">
        <v>11</v>
      </c>
      <c r="K5" s="4"/>
      <c r="L5" s="4"/>
      <c r="M5" s="4"/>
      <c r="N5" s="4"/>
      <c r="O5" s="4"/>
      <c r="P5" s="4"/>
      <c r="Q5" s="1"/>
      <c r="R5" s="1"/>
      <c r="S5" s="1"/>
    </row>
    <row r="6" spans="1:19" s="6" customFormat="1" ht="48">
      <c r="A6" s="40"/>
      <c r="B6" s="56">
        <v>3</v>
      </c>
      <c r="C6" s="63" t="s">
        <v>20</v>
      </c>
      <c r="D6" s="64">
        <v>15</v>
      </c>
      <c r="E6" s="65" t="s">
        <v>23</v>
      </c>
      <c r="F6" s="65" t="s">
        <v>22</v>
      </c>
      <c r="G6" s="65" t="s">
        <v>21</v>
      </c>
      <c r="H6" s="64">
        <v>8</v>
      </c>
      <c r="K6" s="4"/>
      <c r="L6" s="4"/>
      <c r="M6" s="4"/>
      <c r="N6" s="4"/>
      <c r="O6" s="4"/>
      <c r="P6" s="4"/>
      <c r="Q6" s="1"/>
      <c r="R6" s="1"/>
      <c r="S6" s="1"/>
    </row>
    <row r="7" spans="1:19" s="6" customFormat="1" ht="91.5" customHeight="1">
      <c r="A7" s="40"/>
      <c r="B7" s="56">
        <v>4</v>
      </c>
      <c r="C7" s="63" t="s">
        <v>90</v>
      </c>
      <c r="D7" s="64">
        <v>20</v>
      </c>
      <c r="E7" s="65" t="s">
        <v>126</v>
      </c>
      <c r="F7" s="65" t="s">
        <v>63</v>
      </c>
      <c r="G7" s="65" t="s">
        <v>25</v>
      </c>
      <c r="H7" s="64">
        <v>14</v>
      </c>
      <c r="K7" s="4"/>
      <c r="L7" s="4"/>
      <c r="M7" s="4"/>
      <c r="N7" s="4"/>
      <c r="O7" s="4"/>
      <c r="P7" s="4"/>
      <c r="Q7" s="1"/>
      <c r="R7" s="1"/>
      <c r="S7" s="1"/>
    </row>
    <row r="8" spans="1:19" s="6" customFormat="1" ht="24" customHeight="1">
      <c r="A8" s="40"/>
      <c r="B8" s="56">
        <v>5</v>
      </c>
      <c r="C8" s="63" t="s">
        <v>28</v>
      </c>
      <c r="D8" s="64">
        <v>7</v>
      </c>
      <c r="E8" s="68"/>
      <c r="F8" s="69"/>
      <c r="G8" s="70"/>
      <c r="H8" s="64">
        <v>0</v>
      </c>
      <c r="K8" s="4"/>
      <c r="L8" s="4"/>
      <c r="M8" s="4"/>
      <c r="N8" s="4"/>
      <c r="O8" s="4"/>
      <c r="P8" s="4"/>
      <c r="Q8" s="1"/>
      <c r="R8" s="1"/>
      <c r="S8" s="1"/>
    </row>
    <row r="9" spans="1:19" s="6" customFormat="1" ht="24" customHeight="1">
      <c r="A9" s="40"/>
      <c r="B9" s="56">
        <v>6</v>
      </c>
      <c r="C9" s="63" t="s">
        <v>43</v>
      </c>
      <c r="D9" s="64">
        <v>19</v>
      </c>
      <c r="E9" s="65"/>
      <c r="F9" s="65"/>
      <c r="G9" s="65"/>
      <c r="H9" s="64">
        <v>0</v>
      </c>
      <c r="K9" s="4"/>
      <c r="L9" s="4"/>
      <c r="M9" s="4"/>
      <c r="N9" s="4"/>
      <c r="O9" s="4"/>
      <c r="P9" s="4"/>
      <c r="Q9" s="1"/>
      <c r="R9" s="1"/>
      <c r="S9" s="1"/>
    </row>
    <row r="10" spans="1:19" s="6" customFormat="1" ht="24" customHeight="1">
      <c r="A10" s="40"/>
      <c r="B10" s="56">
        <v>7</v>
      </c>
      <c r="C10" s="63" t="s">
        <v>42</v>
      </c>
      <c r="D10" s="64">
        <v>9</v>
      </c>
      <c r="E10" s="65"/>
      <c r="F10" s="65"/>
      <c r="G10" s="65"/>
      <c r="H10" s="64">
        <v>0</v>
      </c>
      <c r="K10" s="4"/>
      <c r="L10" s="4"/>
      <c r="M10" s="4"/>
      <c r="N10" s="4"/>
      <c r="O10" s="4"/>
      <c r="P10" s="4"/>
      <c r="Q10" s="1"/>
      <c r="R10" s="1"/>
      <c r="S10" s="1"/>
    </row>
    <row r="11" spans="1:19" s="6" customFormat="1" ht="48">
      <c r="A11" s="40"/>
      <c r="B11" s="56">
        <v>8</v>
      </c>
      <c r="C11" s="63" t="s">
        <v>69</v>
      </c>
      <c r="D11" s="71">
        <v>5</v>
      </c>
      <c r="E11" s="72" t="s">
        <v>71</v>
      </c>
      <c r="F11" s="72" t="s">
        <v>70</v>
      </c>
      <c r="G11" s="72"/>
      <c r="H11" s="71">
        <v>3</v>
      </c>
      <c r="K11" s="4"/>
      <c r="L11" s="4"/>
      <c r="M11" s="4"/>
      <c r="N11" s="4"/>
      <c r="O11" s="4"/>
      <c r="P11" s="4"/>
      <c r="Q11" s="1"/>
      <c r="R11" s="1"/>
      <c r="S11" s="1"/>
    </row>
    <row r="12" spans="1:19" s="6" customFormat="1" ht="24" customHeight="1">
      <c r="A12" s="40"/>
      <c r="B12" s="56">
        <v>9</v>
      </c>
      <c r="C12" s="63" t="s">
        <v>59</v>
      </c>
      <c r="D12" s="71">
        <v>1</v>
      </c>
      <c r="E12" s="72" t="s">
        <v>60</v>
      </c>
      <c r="F12" s="72"/>
      <c r="G12" s="72"/>
      <c r="H12" s="71">
        <v>1</v>
      </c>
      <c r="K12" s="4"/>
      <c r="L12" s="4"/>
      <c r="M12" s="4"/>
      <c r="N12" s="4"/>
      <c r="O12" s="4"/>
      <c r="P12" s="4"/>
      <c r="Q12" s="1"/>
      <c r="R12" s="1"/>
      <c r="S12" s="1"/>
    </row>
    <row r="13" spans="1:19" s="6" customFormat="1" ht="151.5" customHeight="1">
      <c r="A13" s="40"/>
      <c r="B13" s="56">
        <v>10</v>
      </c>
      <c r="C13" s="63" t="s">
        <v>72</v>
      </c>
      <c r="D13" s="71">
        <v>37</v>
      </c>
      <c r="E13" s="73" t="s">
        <v>125</v>
      </c>
      <c r="F13" s="73" t="s">
        <v>127</v>
      </c>
      <c r="G13" s="73" t="s">
        <v>86</v>
      </c>
      <c r="H13" s="71">
        <v>34</v>
      </c>
      <c r="K13" s="4"/>
      <c r="L13" s="4"/>
      <c r="M13" s="4"/>
      <c r="N13" s="4"/>
      <c r="O13" s="4"/>
      <c r="P13" s="4"/>
      <c r="Q13" s="1"/>
      <c r="R13" s="1"/>
      <c r="S13" s="1"/>
    </row>
    <row r="14" spans="1:19" s="6" customFormat="1" ht="24" customHeight="1">
      <c r="A14" s="40"/>
      <c r="B14" s="56">
        <v>11</v>
      </c>
      <c r="C14" s="63" t="s">
        <v>78</v>
      </c>
      <c r="D14" s="71">
        <v>12</v>
      </c>
      <c r="E14" s="72" t="s">
        <v>79</v>
      </c>
      <c r="F14" s="72"/>
      <c r="G14" s="72" t="s">
        <v>80</v>
      </c>
      <c r="H14" s="71">
        <v>3</v>
      </c>
      <c r="K14" s="4"/>
      <c r="L14" s="4"/>
      <c r="M14" s="4"/>
      <c r="N14" s="4"/>
      <c r="O14" s="4"/>
      <c r="P14" s="4"/>
      <c r="Q14" s="1"/>
      <c r="R14" s="1"/>
      <c r="S14" s="1"/>
    </row>
    <row r="15" spans="1:19" s="6" customFormat="1" ht="105" customHeight="1">
      <c r="A15" s="40"/>
      <c r="B15" s="56">
        <v>12</v>
      </c>
      <c r="C15" s="63" t="s">
        <v>124</v>
      </c>
      <c r="D15" s="71">
        <v>35</v>
      </c>
      <c r="E15" s="72" t="s">
        <v>94</v>
      </c>
      <c r="F15" s="72" t="s">
        <v>96</v>
      </c>
      <c r="G15" s="72" t="s">
        <v>95</v>
      </c>
      <c r="H15" s="71">
        <v>13</v>
      </c>
      <c r="K15" s="4"/>
      <c r="L15" s="4"/>
      <c r="M15" s="4"/>
      <c r="N15" s="4"/>
      <c r="O15" s="4"/>
      <c r="P15" s="4"/>
      <c r="Q15" s="1"/>
      <c r="R15" s="1"/>
      <c r="S15" s="1"/>
    </row>
    <row r="16" spans="1:19" s="6" customFormat="1" ht="82.5" customHeight="1">
      <c r="A16" s="40"/>
      <c r="B16" s="56">
        <v>13</v>
      </c>
      <c r="C16" s="63" t="s">
        <v>89</v>
      </c>
      <c r="D16" s="71">
        <v>20</v>
      </c>
      <c r="E16" s="72" t="s">
        <v>128</v>
      </c>
      <c r="F16" s="72" t="s">
        <v>129</v>
      </c>
      <c r="G16" s="72" t="s">
        <v>99</v>
      </c>
      <c r="H16" s="71">
        <v>16</v>
      </c>
      <c r="K16" s="4"/>
      <c r="L16" s="4"/>
      <c r="M16" s="4"/>
      <c r="N16" s="4"/>
      <c r="O16" s="4"/>
      <c r="P16" s="4"/>
      <c r="Q16" s="1"/>
      <c r="R16" s="1"/>
      <c r="S16" s="1"/>
    </row>
    <row r="17" spans="1:19" s="6" customFormat="1" ht="24" customHeight="1">
      <c r="A17" s="40"/>
      <c r="B17" s="56">
        <v>14</v>
      </c>
      <c r="C17" s="63" t="s">
        <v>108</v>
      </c>
      <c r="D17" s="71">
        <v>12</v>
      </c>
      <c r="E17" s="72"/>
      <c r="F17" s="72"/>
      <c r="G17" s="72"/>
      <c r="H17" s="71">
        <v>0</v>
      </c>
      <c r="K17" s="4"/>
      <c r="L17" s="4"/>
      <c r="M17" s="4"/>
      <c r="N17" s="4"/>
      <c r="O17" s="4"/>
      <c r="P17" s="4"/>
      <c r="Q17" s="1"/>
      <c r="R17" s="1"/>
      <c r="S17" s="1"/>
    </row>
    <row r="18" spans="1:19" s="6" customFormat="1" ht="48">
      <c r="A18" s="40"/>
      <c r="B18" s="56">
        <v>15</v>
      </c>
      <c r="C18" s="63" t="s">
        <v>109</v>
      </c>
      <c r="D18" s="71">
        <v>24</v>
      </c>
      <c r="E18" s="72" t="s">
        <v>110</v>
      </c>
      <c r="F18" s="72" t="s">
        <v>111</v>
      </c>
      <c r="G18" s="72" t="s">
        <v>112</v>
      </c>
      <c r="H18" s="71">
        <v>9</v>
      </c>
      <c r="K18" s="4"/>
      <c r="L18" s="4"/>
      <c r="M18" s="4"/>
      <c r="N18" s="4"/>
      <c r="O18" s="4"/>
      <c r="P18" s="4"/>
      <c r="Q18" s="1"/>
      <c r="R18" s="1"/>
      <c r="S18" s="1"/>
    </row>
    <row r="19" spans="1:19" s="6" customFormat="1" ht="72" customHeight="1">
      <c r="A19" s="40"/>
      <c r="B19" s="56">
        <v>16</v>
      </c>
      <c r="C19" s="63" t="s">
        <v>121</v>
      </c>
      <c r="D19" s="71">
        <v>18</v>
      </c>
      <c r="E19" s="72"/>
      <c r="F19" s="72" t="s">
        <v>119</v>
      </c>
      <c r="G19" s="72" t="s">
        <v>118</v>
      </c>
      <c r="H19" s="71">
        <v>6</v>
      </c>
      <c r="K19" s="4"/>
      <c r="L19" s="4"/>
      <c r="M19" s="4"/>
      <c r="N19" s="4"/>
      <c r="O19" s="4"/>
      <c r="P19" s="4"/>
      <c r="Q19" s="1"/>
      <c r="R19" s="1"/>
      <c r="S19" s="1"/>
    </row>
    <row r="20" spans="1:19" s="6" customFormat="1" ht="12.75">
      <c r="A20" s="40"/>
      <c r="B20" s="56">
        <v>17</v>
      </c>
      <c r="C20" s="63" t="s">
        <v>122</v>
      </c>
      <c r="D20" s="71">
        <v>15</v>
      </c>
      <c r="E20" s="72"/>
      <c r="F20" s="72"/>
      <c r="G20" s="72"/>
      <c r="H20" s="71">
        <v>0</v>
      </c>
      <c r="K20" s="4"/>
      <c r="L20" s="4"/>
      <c r="M20" s="4"/>
      <c r="N20" s="4"/>
      <c r="O20" s="4"/>
      <c r="P20" s="4"/>
      <c r="Q20" s="1"/>
      <c r="R20" s="1"/>
      <c r="S20" s="1"/>
    </row>
    <row r="21" spans="1:19" s="7" customFormat="1" ht="24" customHeight="1">
      <c r="A21" s="23" t="s">
        <v>9</v>
      </c>
      <c r="B21" s="24">
        <v>17</v>
      </c>
      <c r="C21" s="25"/>
      <c r="D21" s="26">
        <f>SUM(D4:D20)</f>
        <v>311</v>
      </c>
      <c r="E21" s="21">
        <v>48</v>
      </c>
      <c r="F21" s="21">
        <v>44</v>
      </c>
      <c r="G21" s="26">
        <v>29</v>
      </c>
      <c r="H21" s="50">
        <f>SUM(H4:H20)</f>
        <v>121</v>
      </c>
      <c r="M21" s="9"/>
      <c r="N21" s="9"/>
      <c r="O21" s="9"/>
      <c r="P21" s="9"/>
      <c r="Q21" s="8"/>
      <c r="R21" s="8"/>
      <c r="S21" s="8"/>
    </row>
    <row r="22" spans="1:19" s="7" customFormat="1" ht="20.25" customHeight="1">
      <c r="A22" s="80" t="s">
        <v>10</v>
      </c>
      <c r="B22" s="81"/>
      <c r="C22" s="81"/>
      <c r="D22" s="81"/>
      <c r="E22" s="81"/>
      <c r="F22" s="81"/>
      <c r="G22" s="81"/>
      <c r="H22" s="82"/>
      <c r="M22" s="9"/>
      <c r="N22" s="9"/>
      <c r="O22" s="9"/>
      <c r="P22" s="9"/>
      <c r="Q22" s="8"/>
      <c r="R22" s="8"/>
      <c r="S22" s="8"/>
    </row>
    <row r="23" spans="1:8" ht="50.25" customHeight="1">
      <c r="A23" s="41"/>
      <c r="B23" s="38">
        <v>1</v>
      </c>
      <c r="C23" s="63" t="s">
        <v>115</v>
      </c>
      <c r="D23" s="64">
        <v>10</v>
      </c>
      <c r="E23" s="69"/>
      <c r="F23" s="69"/>
      <c r="G23" s="70"/>
      <c r="H23" s="64">
        <v>0</v>
      </c>
    </row>
    <row r="24" spans="1:19" s="7" customFormat="1" ht="24" customHeight="1">
      <c r="A24" s="42"/>
      <c r="B24" s="38">
        <v>2</v>
      </c>
      <c r="C24" s="63" t="s">
        <v>33</v>
      </c>
      <c r="D24" s="71">
        <v>5</v>
      </c>
      <c r="E24" s="65"/>
      <c r="F24" s="72"/>
      <c r="G24" s="72"/>
      <c r="H24" s="71">
        <v>0</v>
      </c>
      <c r="J24" s="49"/>
      <c r="M24" s="9"/>
      <c r="N24" s="9"/>
      <c r="O24" s="9"/>
      <c r="P24" s="9"/>
      <c r="Q24" s="8"/>
      <c r="R24" s="8"/>
      <c r="S24" s="8"/>
    </row>
    <row r="25" spans="1:19" s="7" customFormat="1" ht="25.5">
      <c r="A25" s="42"/>
      <c r="B25" s="55">
        <v>3</v>
      </c>
      <c r="C25" s="74" t="s">
        <v>117</v>
      </c>
      <c r="D25" s="71">
        <v>17</v>
      </c>
      <c r="E25" s="65"/>
      <c r="F25" s="72"/>
      <c r="G25" s="72"/>
      <c r="H25" s="71">
        <v>0</v>
      </c>
      <c r="J25" s="49"/>
      <c r="M25" s="9"/>
      <c r="N25" s="9"/>
      <c r="O25" s="9"/>
      <c r="P25" s="9"/>
      <c r="Q25" s="8"/>
      <c r="R25" s="8"/>
      <c r="S25" s="8"/>
    </row>
    <row r="26" spans="1:19" s="7" customFormat="1" ht="38.25">
      <c r="A26" s="42"/>
      <c r="B26" s="38">
        <v>4</v>
      </c>
      <c r="C26" s="74" t="s">
        <v>34</v>
      </c>
      <c r="D26" s="71">
        <v>16</v>
      </c>
      <c r="E26" s="65"/>
      <c r="F26" s="72"/>
      <c r="G26" s="72"/>
      <c r="H26" s="71">
        <v>0</v>
      </c>
      <c r="J26" s="49"/>
      <c r="M26" s="9"/>
      <c r="N26" s="9"/>
      <c r="O26" s="9"/>
      <c r="P26" s="9"/>
      <c r="Q26" s="8"/>
      <c r="R26" s="8"/>
      <c r="S26" s="8"/>
    </row>
    <row r="27" spans="1:9" ht="24" customHeight="1">
      <c r="A27" s="41"/>
      <c r="B27" s="55">
        <v>5</v>
      </c>
      <c r="C27" s="74" t="s">
        <v>36</v>
      </c>
      <c r="D27" s="71">
        <v>14</v>
      </c>
      <c r="E27" s="65"/>
      <c r="F27" s="72"/>
      <c r="G27" s="72"/>
      <c r="H27" s="71">
        <v>0</v>
      </c>
      <c r="I27" s="7"/>
    </row>
    <row r="28" spans="1:9" ht="60">
      <c r="A28" s="41"/>
      <c r="B28" s="38">
        <v>6</v>
      </c>
      <c r="C28" s="75" t="s">
        <v>50</v>
      </c>
      <c r="D28" s="71">
        <v>30</v>
      </c>
      <c r="E28" s="65" t="s">
        <v>39</v>
      </c>
      <c r="F28" s="72" t="s">
        <v>38</v>
      </c>
      <c r="G28" s="72" t="s">
        <v>37</v>
      </c>
      <c r="H28" s="71">
        <v>8</v>
      </c>
      <c r="I28" s="7"/>
    </row>
    <row r="29" spans="1:9" ht="57.75" customHeight="1">
      <c r="A29" s="41"/>
      <c r="B29" s="38">
        <v>7</v>
      </c>
      <c r="C29" s="75" t="s">
        <v>123</v>
      </c>
      <c r="D29" s="71">
        <v>32</v>
      </c>
      <c r="E29" s="65" t="s">
        <v>53</v>
      </c>
      <c r="F29" s="72" t="s">
        <v>51</v>
      </c>
      <c r="G29" s="72" t="s">
        <v>52</v>
      </c>
      <c r="H29" s="71">
        <v>6</v>
      </c>
      <c r="I29" s="7"/>
    </row>
    <row r="30" spans="1:9" ht="24" customHeight="1">
      <c r="A30" s="41"/>
      <c r="B30" s="55">
        <v>8</v>
      </c>
      <c r="C30" s="63" t="s">
        <v>75</v>
      </c>
      <c r="D30" s="71">
        <v>5</v>
      </c>
      <c r="E30" s="72" t="s">
        <v>77</v>
      </c>
      <c r="F30" s="72"/>
      <c r="G30" s="72"/>
      <c r="H30" s="71">
        <v>1</v>
      </c>
      <c r="I30" s="7"/>
    </row>
    <row r="31" spans="1:9" ht="24" customHeight="1">
      <c r="A31" s="41"/>
      <c r="B31" s="38">
        <v>9</v>
      </c>
      <c r="C31" s="63" t="s">
        <v>97</v>
      </c>
      <c r="D31" s="71">
        <v>11</v>
      </c>
      <c r="E31" s="72" t="s">
        <v>103</v>
      </c>
      <c r="F31" s="72" t="s">
        <v>104</v>
      </c>
      <c r="G31" s="72"/>
      <c r="H31" s="71">
        <v>2</v>
      </c>
      <c r="I31" s="7"/>
    </row>
    <row r="32" spans="1:9" ht="38.25">
      <c r="A32" s="41"/>
      <c r="B32" s="38">
        <v>10</v>
      </c>
      <c r="C32" s="74" t="s">
        <v>107</v>
      </c>
      <c r="D32" s="71">
        <v>12</v>
      </c>
      <c r="E32" s="65"/>
      <c r="F32" s="72"/>
      <c r="G32" s="72"/>
      <c r="H32" s="71">
        <v>0</v>
      </c>
      <c r="I32" s="7"/>
    </row>
    <row r="33" spans="1:11" ht="16.5" customHeight="1">
      <c r="A33" s="27" t="s">
        <v>9</v>
      </c>
      <c r="B33" s="28">
        <v>10</v>
      </c>
      <c r="C33" s="29"/>
      <c r="D33" s="30">
        <f>SUM(D23:D32)</f>
        <v>152</v>
      </c>
      <c r="E33" s="30">
        <v>7</v>
      </c>
      <c r="F33" s="30">
        <v>5</v>
      </c>
      <c r="G33" s="30">
        <v>5</v>
      </c>
      <c r="H33" s="31">
        <f>SUM(H23:H32)</f>
        <v>17</v>
      </c>
      <c r="K33" s="51"/>
    </row>
    <row r="34" spans="1:8" ht="22.5" customHeight="1">
      <c r="A34" s="80" t="s">
        <v>13</v>
      </c>
      <c r="B34" s="81"/>
      <c r="C34" s="81"/>
      <c r="D34" s="81"/>
      <c r="E34" s="81"/>
      <c r="F34" s="81"/>
      <c r="G34" s="81"/>
      <c r="H34" s="82"/>
    </row>
    <row r="35" spans="1:9" ht="24" customHeight="1">
      <c r="A35" s="32"/>
      <c r="B35" s="37">
        <v>1</v>
      </c>
      <c r="C35" s="75" t="s">
        <v>73</v>
      </c>
      <c r="D35" s="71">
        <v>10</v>
      </c>
      <c r="E35" s="65"/>
      <c r="F35" s="72" t="s">
        <v>74</v>
      </c>
      <c r="G35" s="72"/>
      <c r="H35" s="71">
        <v>2</v>
      </c>
      <c r="I35" s="19"/>
    </row>
    <row r="36" spans="1:8" ht="22.5" customHeight="1">
      <c r="A36" s="23" t="s">
        <v>9</v>
      </c>
      <c r="B36" s="33">
        <v>1</v>
      </c>
      <c r="C36" s="33"/>
      <c r="D36" s="33">
        <f>SUM(D35:D35)</f>
        <v>10</v>
      </c>
      <c r="E36" s="33">
        <v>0</v>
      </c>
      <c r="F36" s="33">
        <v>2</v>
      </c>
      <c r="G36" s="33">
        <v>0</v>
      </c>
      <c r="H36" s="33">
        <f>H35</f>
        <v>2</v>
      </c>
    </row>
    <row r="37" spans="1:8" ht="20.25" customHeight="1">
      <c r="A37" s="77" t="s">
        <v>106</v>
      </c>
      <c r="B37" s="78"/>
      <c r="C37" s="78"/>
      <c r="D37" s="78"/>
      <c r="E37" s="78"/>
      <c r="F37" s="78"/>
      <c r="G37" s="78"/>
      <c r="H37" s="79"/>
    </row>
    <row r="38" spans="1:9" ht="24" customHeight="1">
      <c r="A38" s="41"/>
      <c r="B38" s="39">
        <v>1</v>
      </c>
      <c r="C38" s="75" t="s">
        <v>46</v>
      </c>
      <c r="D38" s="64">
        <v>3</v>
      </c>
      <c r="E38" s="65" t="s">
        <v>47</v>
      </c>
      <c r="F38" s="65" t="s">
        <v>48</v>
      </c>
      <c r="G38" s="65" t="s">
        <v>49</v>
      </c>
      <c r="H38" s="64">
        <v>4</v>
      </c>
      <c r="I38" s="7"/>
    </row>
    <row r="39" spans="1:9" ht="48">
      <c r="A39" s="41"/>
      <c r="B39" s="39">
        <v>2</v>
      </c>
      <c r="C39" s="75" t="s">
        <v>82</v>
      </c>
      <c r="D39" s="71">
        <v>36</v>
      </c>
      <c r="E39" s="65"/>
      <c r="F39" s="65" t="s">
        <v>65</v>
      </c>
      <c r="G39" s="65" t="s">
        <v>66</v>
      </c>
      <c r="H39" s="71">
        <v>3</v>
      </c>
      <c r="I39" s="7"/>
    </row>
    <row r="40" spans="1:9" ht="48">
      <c r="A40" s="41"/>
      <c r="B40" s="39">
        <v>3</v>
      </c>
      <c r="C40" s="75" t="s">
        <v>83</v>
      </c>
      <c r="D40" s="71">
        <v>19</v>
      </c>
      <c r="E40" s="65" t="s">
        <v>67</v>
      </c>
      <c r="F40" s="65" t="s">
        <v>68</v>
      </c>
      <c r="G40" s="65"/>
      <c r="H40" s="71">
        <v>5</v>
      </c>
      <c r="I40" s="7"/>
    </row>
    <row r="41" spans="1:9" ht="24" customHeight="1">
      <c r="A41" s="41"/>
      <c r="B41" s="39">
        <v>4</v>
      </c>
      <c r="C41" s="75" t="s">
        <v>91</v>
      </c>
      <c r="D41" s="71">
        <v>1</v>
      </c>
      <c r="E41" s="65"/>
      <c r="F41" s="65"/>
      <c r="G41" s="65"/>
      <c r="H41" s="71">
        <v>0</v>
      </c>
      <c r="I41" s="7"/>
    </row>
    <row r="42" spans="1:9" ht="24" customHeight="1">
      <c r="A42" s="41"/>
      <c r="B42" s="39">
        <v>5</v>
      </c>
      <c r="C42" s="75" t="s">
        <v>84</v>
      </c>
      <c r="D42" s="71">
        <v>2</v>
      </c>
      <c r="E42" s="65"/>
      <c r="F42" s="65"/>
      <c r="G42" s="65"/>
      <c r="H42" s="71">
        <v>0</v>
      </c>
      <c r="I42" s="7"/>
    </row>
    <row r="43" spans="1:9" ht="24" customHeight="1">
      <c r="A43" s="41"/>
      <c r="B43" s="39">
        <v>6</v>
      </c>
      <c r="C43" s="75" t="s">
        <v>113</v>
      </c>
      <c r="D43" s="71">
        <v>1</v>
      </c>
      <c r="E43" s="65"/>
      <c r="F43" s="65"/>
      <c r="G43" s="65"/>
      <c r="H43" s="71">
        <v>0</v>
      </c>
      <c r="I43" s="7"/>
    </row>
    <row r="44" spans="1:9" ht="24" customHeight="1">
      <c r="A44" s="41"/>
      <c r="B44" s="39">
        <v>7</v>
      </c>
      <c r="C44" s="75" t="s">
        <v>114</v>
      </c>
      <c r="D44" s="71">
        <v>1</v>
      </c>
      <c r="E44" s="65"/>
      <c r="F44" s="65"/>
      <c r="G44" s="65"/>
      <c r="H44" s="71">
        <v>0</v>
      </c>
      <c r="I44" s="7"/>
    </row>
    <row r="45" spans="1:8" ht="17.25" customHeight="1">
      <c r="A45" s="23" t="s">
        <v>9</v>
      </c>
      <c r="B45" s="34">
        <v>7</v>
      </c>
      <c r="C45" s="23"/>
      <c r="D45" s="34">
        <f>SUM(D38:D44)</f>
        <v>63</v>
      </c>
      <c r="E45" s="34">
        <v>5</v>
      </c>
      <c r="F45" s="34">
        <v>4</v>
      </c>
      <c r="G45" s="34">
        <v>3</v>
      </c>
      <c r="H45" s="34">
        <f>SUM(H38:H44)</f>
        <v>12</v>
      </c>
    </row>
    <row r="46" spans="1:8" ht="20.25" customHeight="1">
      <c r="A46" s="77" t="s">
        <v>14</v>
      </c>
      <c r="B46" s="78"/>
      <c r="C46" s="78"/>
      <c r="D46" s="78"/>
      <c r="E46" s="78"/>
      <c r="F46" s="78"/>
      <c r="G46" s="78"/>
      <c r="H46" s="79"/>
    </row>
    <row r="47" spans="1:8" ht="24" customHeight="1">
      <c r="A47" s="35"/>
      <c r="B47" s="52">
        <v>1</v>
      </c>
      <c r="C47" s="63" t="s">
        <v>45</v>
      </c>
      <c r="D47" s="64">
        <v>1</v>
      </c>
      <c r="E47" s="65"/>
      <c r="F47" s="65"/>
      <c r="G47" s="65" t="s">
        <v>12</v>
      </c>
      <c r="H47" s="64">
        <v>0</v>
      </c>
    </row>
    <row r="48" spans="1:8" ht="37.5" customHeight="1">
      <c r="A48" s="35"/>
      <c r="B48" s="52">
        <v>2</v>
      </c>
      <c r="C48" s="63" t="s">
        <v>44</v>
      </c>
      <c r="D48" s="64">
        <v>19</v>
      </c>
      <c r="E48" s="65"/>
      <c r="F48" s="65" t="s">
        <v>61</v>
      </c>
      <c r="G48" s="65" t="s">
        <v>62</v>
      </c>
      <c r="H48" s="64">
        <v>3</v>
      </c>
    </row>
    <row r="49" spans="1:8" ht="17.25" customHeight="1">
      <c r="A49" s="23" t="s">
        <v>9</v>
      </c>
      <c r="B49" s="34">
        <v>2</v>
      </c>
      <c r="C49" s="23"/>
      <c r="D49" s="53">
        <f>SUM(D47:D48)</f>
        <v>20</v>
      </c>
      <c r="E49" s="34">
        <v>0</v>
      </c>
      <c r="F49" s="34">
        <v>1</v>
      </c>
      <c r="G49" s="34">
        <v>2</v>
      </c>
      <c r="H49" s="34">
        <f>SUM(H47:H48)</f>
        <v>3</v>
      </c>
    </row>
    <row r="50" spans="1:8" ht="21" customHeight="1">
      <c r="A50" s="22" t="s">
        <v>11</v>
      </c>
      <c r="B50" s="36">
        <f>SUM(B49,B45,B36,B33,B21)</f>
        <v>37</v>
      </c>
      <c r="C50" s="36"/>
      <c r="D50" s="36">
        <f>SUM(D49,D45,D36,D33,D21)</f>
        <v>556</v>
      </c>
      <c r="E50" s="36">
        <f>SUM(E49,E45,E36,E33,E21)</f>
        <v>60</v>
      </c>
      <c r="F50" s="36">
        <f>SUM(F49,F45,F36,F33,F21)</f>
        <v>56</v>
      </c>
      <c r="G50" s="36">
        <f>SUM(G49,G45,G36,G33,G21)</f>
        <v>39</v>
      </c>
      <c r="H50" s="36">
        <f>SUM(H49,H45,H36,H33,H21)</f>
        <v>155</v>
      </c>
    </row>
    <row r="51" ht="12.75" customHeight="1"/>
    <row r="52" spans="1:3" ht="12.75" customHeight="1">
      <c r="A52" s="10"/>
      <c r="B52" s="10"/>
      <c r="C52" s="10"/>
    </row>
    <row r="53" spans="1:8" ht="17.25">
      <c r="A53" s="11"/>
      <c r="B53" s="12"/>
      <c r="E53" s="14"/>
      <c r="H53" s="15"/>
    </row>
    <row r="54" spans="1:8" ht="15.75">
      <c r="A54" s="13"/>
      <c r="B54" s="12"/>
      <c r="C54" s="54" t="s">
        <v>15</v>
      </c>
      <c r="H54" s="15"/>
    </row>
    <row r="55" spans="2:8" ht="15.75">
      <c r="B55" s="12"/>
      <c r="C55" s="44"/>
      <c r="H55" s="15"/>
    </row>
    <row r="56" spans="2:3" ht="15.75">
      <c r="B56" s="12"/>
      <c r="C56" s="43"/>
    </row>
    <row r="57" spans="2:3" ht="15.75">
      <c r="B57" s="12"/>
      <c r="C57" s="45"/>
    </row>
    <row r="58" spans="2:3" ht="15.75">
      <c r="B58" s="12"/>
      <c r="C58" s="46"/>
    </row>
    <row r="59" spans="1:3" ht="17.25">
      <c r="A59" s="16"/>
      <c r="B59" s="12"/>
      <c r="C59" s="43"/>
    </row>
    <row r="60" spans="1:3" ht="15.75">
      <c r="A60" s="17"/>
      <c r="C60" s="47"/>
    </row>
    <row r="61" ht="14.25">
      <c r="C61" s="48"/>
    </row>
    <row r="62" ht="14.25">
      <c r="C62" s="46"/>
    </row>
    <row r="64" ht="15">
      <c r="A64" s="14" t="s">
        <v>12</v>
      </c>
    </row>
    <row r="65" ht="15.75">
      <c r="A65" s="18"/>
    </row>
    <row r="66" ht="12.75">
      <c r="B66" s="83"/>
    </row>
    <row r="67" ht="12.75">
      <c r="B67" s="83"/>
    </row>
    <row r="68" ht="12.75">
      <c r="B68" s="83"/>
    </row>
  </sheetData>
  <sheetProtection selectLockedCells="1" selectUnlockedCells="1"/>
  <mergeCells count="8">
    <mergeCell ref="B66:B68"/>
    <mergeCell ref="A1:H1"/>
    <mergeCell ref="A3:H3"/>
    <mergeCell ref="A46:H46"/>
    <mergeCell ref="K2:P2"/>
    <mergeCell ref="A37:H37"/>
    <mergeCell ref="A34:H34"/>
    <mergeCell ref="A22:H22"/>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22"/>
  <sheetViews>
    <sheetView zoomScalePageLayoutView="0" workbookViewId="0" topLeftCell="A4">
      <selection activeCell="A8" sqref="A8:IV9"/>
    </sheetView>
  </sheetViews>
  <sheetFormatPr defaultColWidth="10.25390625" defaultRowHeight="12.75"/>
  <cols>
    <col min="1" max="1" width="8.00390625" style="1" customWidth="1"/>
    <col min="2" max="2" width="4.875" style="1" customWidth="1"/>
    <col min="3" max="3" width="55.375" style="1" customWidth="1"/>
    <col min="4" max="4" width="9.625" style="1" customWidth="1"/>
    <col min="5" max="5" width="22.75390625" style="1" customWidth="1"/>
    <col min="6" max="6" width="22.625" style="2" customWidth="1"/>
    <col min="7" max="7" width="22.125" style="1" customWidth="1"/>
    <col min="8" max="8" width="12.125" style="1" customWidth="1"/>
    <col min="9" max="10" width="10.25390625" style="0" customWidth="1"/>
    <col min="11" max="11" width="36.375" style="0" customWidth="1"/>
  </cols>
  <sheetData>
    <row r="1" spans="1:19" s="6" customFormat="1" ht="14.25" customHeight="1">
      <c r="A1" s="85" t="s">
        <v>8</v>
      </c>
      <c r="B1" s="86"/>
      <c r="C1" s="86"/>
      <c r="D1" s="86"/>
      <c r="E1" s="86"/>
      <c r="F1" s="86"/>
      <c r="G1" s="86"/>
      <c r="H1" s="87"/>
      <c r="K1" s="4"/>
      <c r="L1" s="4"/>
      <c r="M1" s="4"/>
      <c r="N1" s="4"/>
      <c r="O1" s="4"/>
      <c r="P1" s="4"/>
      <c r="Q1" s="1"/>
      <c r="R1" s="1"/>
      <c r="S1" s="1"/>
    </row>
    <row r="2" spans="1:19" s="6" customFormat="1" ht="38.25">
      <c r="A2" s="40"/>
      <c r="B2" s="56">
        <v>6</v>
      </c>
      <c r="C2" s="57" t="s">
        <v>27</v>
      </c>
      <c r="D2" s="58">
        <v>21</v>
      </c>
      <c r="E2" s="59" t="s">
        <v>30</v>
      </c>
      <c r="F2" s="59" t="s">
        <v>29</v>
      </c>
      <c r="G2" s="59" t="s">
        <v>31</v>
      </c>
      <c r="H2" s="58">
        <v>4</v>
      </c>
      <c r="K2" s="4"/>
      <c r="L2" s="4"/>
      <c r="M2" s="4"/>
      <c r="N2" s="4"/>
      <c r="O2" s="4"/>
      <c r="P2" s="4"/>
      <c r="Q2" s="1"/>
      <c r="R2" s="1"/>
      <c r="S2" s="1"/>
    </row>
    <row r="3" spans="1:19" s="6" customFormat="1" ht="24" customHeight="1">
      <c r="A3" s="40"/>
      <c r="B3" s="56">
        <v>11</v>
      </c>
      <c r="C3" s="57" t="s">
        <v>85</v>
      </c>
      <c r="D3" s="58">
        <v>6</v>
      </c>
      <c r="E3" s="59" t="s">
        <v>87</v>
      </c>
      <c r="F3" s="59"/>
      <c r="G3" s="59" t="s">
        <v>88</v>
      </c>
      <c r="H3" s="58">
        <v>4</v>
      </c>
      <c r="K3" s="4"/>
      <c r="L3" s="4"/>
      <c r="M3" s="4"/>
      <c r="N3" s="4"/>
      <c r="O3" s="4"/>
      <c r="P3" s="4"/>
      <c r="Q3" s="1"/>
      <c r="R3" s="1"/>
      <c r="S3" s="1"/>
    </row>
    <row r="4" spans="1:19" s="6" customFormat="1" ht="24" customHeight="1">
      <c r="A4" s="40"/>
      <c r="B4" s="56">
        <v>13</v>
      </c>
      <c r="C4" s="57" t="s">
        <v>76</v>
      </c>
      <c r="D4" s="60">
        <v>2</v>
      </c>
      <c r="E4" s="61"/>
      <c r="F4" s="61"/>
      <c r="G4" s="61"/>
      <c r="H4" s="60">
        <v>0</v>
      </c>
      <c r="K4" s="4"/>
      <c r="L4" s="4"/>
      <c r="M4" s="4"/>
      <c r="N4" s="4"/>
      <c r="O4" s="4"/>
      <c r="P4" s="4"/>
      <c r="Q4" s="1"/>
      <c r="R4" s="1"/>
      <c r="S4" s="1"/>
    </row>
    <row r="5" spans="1:19" s="6" customFormat="1" ht="24" customHeight="1">
      <c r="A5" s="40"/>
      <c r="B5" s="56">
        <v>15</v>
      </c>
      <c r="C5" s="57" t="s">
        <v>81</v>
      </c>
      <c r="D5" s="60">
        <v>4</v>
      </c>
      <c r="E5" s="61"/>
      <c r="F5" s="61"/>
      <c r="G5" s="61"/>
      <c r="H5" s="60">
        <v>0</v>
      </c>
      <c r="K5" s="4"/>
      <c r="L5" s="4"/>
      <c r="M5" s="4"/>
      <c r="N5" s="4"/>
      <c r="O5" s="4"/>
      <c r="P5" s="4"/>
      <c r="Q5" s="1"/>
      <c r="R5" s="1"/>
      <c r="S5" s="1"/>
    </row>
    <row r="6" spans="1:19" s="7" customFormat="1" ht="20.25" customHeight="1">
      <c r="A6" s="80" t="s">
        <v>10</v>
      </c>
      <c r="B6" s="81"/>
      <c r="C6" s="81"/>
      <c r="D6" s="81"/>
      <c r="E6" s="81"/>
      <c r="F6" s="81"/>
      <c r="G6" s="81"/>
      <c r="H6" s="82"/>
      <c r="M6" s="9"/>
      <c r="N6" s="9"/>
      <c r="O6" s="9"/>
      <c r="P6" s="9"/>
      <c r="Q6" s="8"/>
      <c r="R6" s="8"/>
      <c r="S6" s="8"/>
    </row>
    <row r="7" spans="1:19" s="7" customFormat="1" ht="132">
      <c r="A7" s="42"/>
      <c r="B7" s="55">
        <v>2</v>
      </c>
      <c r="C7" s="57" t="s">
        <v>116</v>
      </c>
      <c r="D7" s="60">
        <v>40</v>
      </c>
      <c r="E7" s="61" t="s">
        <v>93</v>
      </c>
      <c r="F7" s="61" t="s">
        <v>26</v>
      </c>
      <c r="G7" s="61" t="s">
        <v>32</v>
      </c>
      <c r="H7" s="60">
        <v>29</v>
      </c>
      <c r="J7" s="49"/>
      <c r="M7" s="9"/>
      <c r="N7" s="9"/>
      <c r="O7" s="9"/>
      <c r="P7" s="9"/>
      <c r="Q7" s="8"/>
      <c r="R7" s="8"/>
      <c r="S7" s="8"/>
    </row>
    <row r="8" spans="1:19" s="6" customFormat="1" ht="36.75" customHeight="1">
      <c r="A8" s="40"/>
      <c r="B8" s="56">
        <v>8</v>
      </c>
      <c r="C8" s="57" t="s">
        <v>57</v>
      </c>
      <c r="D8" s="60">
        <v>4</v>
      </c>
      <c r="E8" s="61" t="s">
        <v>35</v>
      </c>
      <c r="F8" s="61"/>
      <c r="G8" s="61"/>
      <c r="H8" s="60">
        <v>1</v>
      </c>
      <c r="K8" s="4"/>
      <c r="L8" s="4"/>
      <c r="M8" s="4"/>
      <c r="N8" s="4"/>
      <c r="O8" s="4"/>
      <c r="P8" s="4"/>
      <c r="Q8" s="1"/>
      <c r="R8" s="1"/>
      <c r="S8" s="1"/>
    </row>
    <row r="9" spans="1:9" ht="24" customHeight="1">
      <c r="A9" s="41"/>
      <c r="B9" s="55">
        <v>11</v>
      </c>
      <c r="C9" s="62" t="s">
        <v>58</v>
      </c>
      <c r="D9" s="60">
        <v>5</v>
      </c>
      <c r="E9" s="59" t="s">
        <v>54</v>
      </c>
      <c r="F9" s="61" t="s">
        <v>55</v>
      </c>
      <c r="G9" s="61" t="s">
        <v>56</v>
      </c>
      <c r="H9" s="60">
        <v>3</v>
      </c>
      <c r="I9" s="7"/>
    </row>
    <row r="10" spans="1:19" s="7" customFormat="1" ht="36.75" customHeight="1">
      <c r="A10" s="41"/>
      <c r="B10" s="55">
        <v>8</v>
      </c>
      <c r="C10" s="57" t="s">
        <v>105</v>
      </c>
      <c r="D10" s="60">
        <v>16</v>
      </c>
      <c r="E10" s="61" t="s">
        <v>64</v>
      </c>
      <c r="F10" s="61" t="s">
        <v>40</v>
      </c>
      <c r="G10" s="61" t="s">
        <v>41</v>
      </c>
      <c r="H10" s="60">
        <v>8</v>
      </c>
      <c r="M10" s="9"/>
      <c r="N10" s="9"/>
      <c r="O10" s="9"/>
      <c r="P10" s="9"/>
      <c r="Q10" s="8"/>
      <c r="R10" s="8"/>
      <c r="S10" s="8"/>
    </row>
    <row r="11" spans="1:9" ht="168">
      <c r="A11" s="41"/>
      <c r="B11" s="55">
        <v>12</v>
      </c>
      <c r="C11" s="57" t="s">
        <v>98</v>
      </c>
      <c r="D11" s="60">
        <v>34</v>
      </c>
      <c r="E11" s="61" t="s">
        <v>101</v>
      </c>
      <c r="F11" s="61" t="s">
        <v>100</v>
      </c>
      <c r="G11" s="61" t="s">
        <v>102</v>
      </c>
      <c r="H11" s="60">
        <v>27</v>
      </c>
      <c r="I11" s="7"/>
    </row>
    <row r="12" spans="2:8" ht="15.75">
      <c r="B12" s="12"/>
      <c r="C12" s="46"/>
      <c r="H12" s="1">
        <f>76+155</f>
        <v>231</v>
      </c>
    </row>
    <row r="13" spans="1:3" ht="17.25">
      <c r="A13" s="16"/>
      <c r="B13" s="12"/>
      <c r="C13" s="43"/>
    </row>
    <row r="14" spans="1:3" ht="15.75">
      <c r="A14" s="17"/>
      <c r="C14" s="47"/>
    </row>
    <row r="15" ht="14.25">
      <c r="C15" s="48"/>
    </row>
    <row r="16" ht="14.25">
      <c r="C16" s="46"/>
    </row>
    <row r="18" ht="15">
      <c r="A18" s="14" t="s">
        <v>12</v>
      </c>
    </row>
    <row r="19" ht="15.75">
      <c r="A19" s="18"/>
    </row>
    <row r="20" ht="12.75">
      <c r="B20" s="83"/>
    </row>
    <row r="21" ht="12.75">
      <c r="B21" s="83"/>
    </row>
    <row r="22" ht="12.75">
      <c r="B22" s="83"/>
    </row>
  </sheetData>
  <sheetProtection/>
  <mergeCells count="3">
    <mergeCell ref="B20:B22"/>
    <mergeCell ref="A1:H1"/>
    <mergeCell ref="A6:H6"/>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9"/>
  <sheetViews>
    <sheetView zoomScalePageLayoutView="0" workbookViewId="0" topLeftCell="A1">
      <selection activeCell="N20" sqref="N20"/>
    </sheetView>
  </sheetViews>
  <sheetFormatPr defaultColWidth="9.00390625" defaultRowHeight="12.75"/>
  <sheetData>
    <row r="1" spans="1:14" ht="12">
      <c r="A1">
        <f>396*7</f>
        <v>2772</v>
      </c>
      <c r="C1">
        <f>130*7</f>
        <v>910</v>
      </c>
      <c r="E1">
        <f>397/2</f>
        <v>198.5</v>
      </c>
      <c r="F1">
        <f>198*7</f>
        <v>1386</v>
      </c>
      <c r="H1">
        <f>130*2*2</f>
        <v>520</v>
      </c>
      <c r="L1">
        <f>455.15*2</f>
        <v>910.3</v>
      </c>
      <c r="N1">
        <v>-1942.7</v>
      </c>
    </row>
    <row r="2" spans="1:14" ht="12">
      <c r="A2">
        <f>4956-A1</f>
        <v>2184</v>
      </c>
      <c r="C2">
        <f>74*7</f>
        <v>518</v>
      </c>
      <c r="F2">
        <f>+F1-1942.7</f>
        <v>-556.7</v>
      </c>
      <c r="L2">
        <f>130*4</f>
        <v>520</v>
      </c>
      <c r="N2">
        <v>-3270</v>
      </c>
    </row>
    <row r="3" spans="1:3" ht="12">
      <c r="A3">
        <f>+A2/7</f>
        <v>312</v>
      </c>
      <c r="C3">
        <f>130*2*2</f>
        <v>520</v>
      </c>
    </row>
    <row r="4" spans="1:12" ht="12">
      <c r="A4">
        <f>+A3/6</f>
        <v>52</v>
      </c>
      <c r="C4">
        <f>1940-C3-C1</f>
        <v>510</v>
      </c>
      <c r="L4">
        <f>456.2*2</f>
        <v>912.4</v>
      </c>
    </row>
    <row r="5" ht="12">
      <c r="B5">
        <f>52*6*7</f>
        <v>2184</v>
      </c>
    </row>
    <row r="10" spans="1:2" ht="12">
      <c r="A10">
        <f>395*8</f>
        <v>3160</v>
      </c>
      <c r="B10">
        <f>5*100*3</f>
        <v>1500</v>
      </c>
    </row>
    <row r="11" spans="1:7" ht="12">
      <c r="A11">
        <f>4956.4-A10-B10</f>
        <v>296.39999999999964</v>
      </c>
      <c r="G11">
        <f>3*2*397</f>
        <v>2382</v>
      </c>
    </row>
    <row r="12" ht="12">
      <c r="G12">
        <f>6*450</f>
        <v>2700</v>
      </c>
    </row>
    <row r="13" ht="12">
      <c r="G13">
        <v>2342.7</v>
      </c>
    </row>
    <row r="19" spans="13:14" ht="12">
      <c r="M19">
        <f>397*2</f>
        <v>794</v>
      </c>
      <c r="N19">
        <f>+M19*3+520</f>
        <v>2902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 Семенова</dc:creator>
  <cp:keywords/>
  <dc:description/>
  <cp:lastModifiedBy>Ssh-10</cp:lastModifiedBy>
  <cp:lastPrinted>2019-12-03T10:27:55Z</cp:lastPrinted>
  <dcterms:created xsi:type="dcterms:W3CDTF">2016-02-29T05:08:47Z</dcterms:created>
  <dcterms:modified xsi:type="dcterms:W3CDTF">2020-02-10T13:20:05Z</dcterms:modified>
  <cp:category/>
  <cp:version/>
  <cp:contentType/>
  <cp:contentStatus/>
</cp:coreProperties>
</file>